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GGNTN60C18H501J\Desktop\DECRETI SETTEMBRE 2021\COSTI\"/>
    </mc:Choice>
  </mc:AlternateContent>
  <xr:revisionPtr revIDLastSave="0" documentId="13_ncr:1_{6ECF161C-C4B3-4F12-9114-16796C87A8D1}" xr6:coauthVersionLast="47" xr6:coauthVersionMax="47" xr10:uidLastSave="{00000000-0000-0000-0000-000000000000}"/>
  <bookViews>
    <workbookView xWindow="2955" yWindow="1950" windowWidth="21600" windowHeight="11295" xr2:uid="{2FC74E4D-AC75-4B3E-B568-CE58948881A2}"/>
  </bookViews>
  <sheets>
    <sheet name="COSTI E COMPENSI_FORMATORI " sheetId="1" r:id="rId1"/>
    <sheet name="COMPENSI DOCENTI 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6" i="1" l="1"/>
  <c r="N159" i="1" s="1"/>
  <c r="O159" i="1" s="1"/>
  <c r="D148" i="1"/>
  <c r="N150" i="1" s="1"/>
  <c r="O150" i="1" s="1"/>
  <c r="D127" i="1"/>
  <c r="N130" i="1" s="1"/>
  <c r="O130" i="1" s="1"/>
  <c r="D119" i="1"/>
  <c r="D140" i="1"/>
  <c r="N140" i="1" s="1"/>
  <c r="O140" i="1" s="1"/>
  <c r="D111" i="1"/>
  <c r="N112" i="1" s="1"/>
  <c r="F30" i="1"/>
  <c r="F29" i="1"/>
  <c r="F28" i="1"/>
  <c r="F27" i="1"/>
  <c r="L101" i="1"/>
  <c r="M101" i="1" s="1"/>
  <c r="L100" i="1"/>
  <c r="M100" i="1" s="1"/>
  <c r="L99" i="1"/>
  <c r="M99" i="1" s="1"/>
  <c r="L98" i="1"/>
  <c r="M98" i="1" s="1"/>
  <c r="K64" i="1"/>
  <c r="L64" i="1" s="1"/>
  <c r="K63" i="1"/>
  <c r="L63" i="1" s="1"/>
  <c r="K62" i="1"/>
  <c r="L62" i="1" s="1"/>
  <c r="K61" i="1"/>
  <c r="L61" i="1" s="1"/>
  <c r="L92" i="1"/>
  <c r="M92" i="1" s="1"/>
  <c r="L91" i="1"/>
  <c r="M91" i="1" s="1"/>
  <c r="L90" i="1"/>
  <c r="M90" i="1" s="1"/>
  <c r="L89" i="1"/>
  <c r="M89" i="1" s="1"/>
  <c r="L84" i="1"/>
  <c r="M84" i="1" s="1"/>
  <c r="L83" i="1"/>
  <c r="M83" i="1" s="1"/>
  <c r="L82" i="1"/>
  <c r="M82" i="1" s="1"/>
  <c r="L81" i="1"/>
  <c r="M81" i="1" s="1"/>
  <c r="L76" i="1"/>
  <c r="M76" i="1" s="1"/>
  <c r="L75" i="1"/>
  <c r="M75" i="1" s="1"/>
  <c r="L74" i="1"/>
  <c r="M74" i="1" s="1"/>
  <c r="L73" i="1"/>
  <c r="M73" i="1" s="1"/>
  <c r="D52" i="1"/>
  <c r="K55" i="1" s="1"/>
  <c r="L55" i="1" s="1"/>
  <c r="D44" i="1"/>
  <c r="K45" i="1" s="1"/>
  <c r="L45" i="1" s="1"/>
  <c r="D36" i="1"/>
  <c r="K38" i="1" s="1"/>
  <c r="L38" i="1" s="1"/>
  <c r="N113" i="1" l="1"/>
  <c r="O113" i="1" s="1"/>
  <c r="N114" i="1"/>
  <c r="O114" i="1" s="1"/>
  <c r="N111" i="1"/>
  <c r="O111" i="1" s="1"/>
  <c r="N122" i="1"/>
  <c r="O122" i="1" s="1"/>
  <c r="N119" i="1"/>
  <c r="O119" i="1" s="1"/>
  <c r="N120" i="1"/>
  <c r="O120" i="1" s="1"/>
  <c r="O112" i="1"/>
  <c r="N121" i="1"/>
  <c r="O121" i="1" s="1"/>
  <c r="N156" i="1"/>
  <c r="O156" i="1" s="1"/>
  <c r="N157" i="1"/>
  <c r="O157" i="1" s="1"/>
  <c r="N158" i="1"/>
  <c r="O158" i="1" s="1"/>
  <c r="N149" i="1"/>
  <c r="O149" i="1" s="1"/>
  <c r="N148" i="1"/>
  <c r="O148" i="1" s="1"/>
  <c r="N151" i="1"/>
  <c r="O151" i="1" s="1"/>
  <c r="N127" i="1"/>
  <c r="O127" i="1" s="1"/>
  <c r="N128" i="1"/>
  <c r="O128" i="1" s="1"/>
  <c r="N129" i="1"/>
  <c r="O129" i="1" s="1"/>
  <c r="N141" i="1"/>
  <c r="O141" i="1" s="1"/>
  <c r="N142" i="1"/>
  <c r="O142" i="1" s="1"/>
  <c r="N143" i="1"/>
  <c r="O143" i="1" s="1"/>
  <c r="K39" i="1"/>
  <c r="L39" i="1" s="1"/>
  <c r="K36" i="1"/>
  <c r="L36" i="1" s="1"/>
  <c r="K37" i="1"/>
  <c r="L37" i="1" s="1"/>
  <c r="K44" i="1"/>
  <c r="L44" i="1" s="1"/>
  <c r="K46" i="1"/>
  <c r="L46" i="1" s="1"/>
  <c r="K47" i="1"/>
  <c r="L47" i="1" s="1"/>
  <c r="K52" i="1"/>
  <c r="L52" i="1" s="1"/>
  <c r="K53" i="1"/>
  <c r="L53" i="1" s="1"/>
  <c r="K54" i="1"/>
  <c r="L54" i="1" s="1"/>
</calcChain>
</file>

<file path=xl/sharedStrings.xml><?xml version="1.0" encoding="utf-8"?>
<sst xmlns="http://schemas.openxmlformats.org/spreadsheetml/2006/main" count="261" uniqueCount="47">
  <si>
    <t xml:space="preserve">TIPO A </t>
  </si>
  <si>
    <t>TEORIA</t>
  </si>
  <si>
    <t>PRATICA</t>
  </si>
  <si>
    <t xml:space="preserve">TIPO B </t>
  </si>
  <si>
    <t>TIPO C</t>
  </si>
  <si>
    <t xml:space="preserve">ORE TEORICHE </t>
  </si>
  <si>
    <t>Euro/h</t>
  </si>
  <si>
    <t xml:space="preserve">ORE PRATICHE </t>
  </si>
  <si>
    <t>ORE TUTOR</t>
  </si>
  <si>
    <t>ORE TUTOR (NON DOCENTE)</t>
  </si>
  <si>
    <t>ORE TOT</t>
  </si>
  <si>
    <t>Euro/4h*partecipante</t>
  </si>
  <si>
    <t>Attività formazione e addestramento presso sedi diverse da quelle del C.N.VV.F. - D.M. 14 MARZO 2012</t>
  </si>
  <si>
    <t>Attività formazione svolta presso le sedi del C.N.VV.F. - D.M. 14 MARZO 2012</t>
  </si>
  <si>
    <t>MODULO DA 4H/DISCENTE</t>
  </si>
  <si>
    <t xml:space="preserve">MODULI DA 4H </t>
  </si>
  <si>
    <t xml:space="preserve">PARTECIPANTI </t>
  </si>
  <si>
    <t>TIPO B</t>
  </si>
  <si>
    <t xml:space="preserve">MODULO 10 </t>
  </si>
  <si>
    <t>Corso per Professionisti art.16, c.4 dlgs 139/06</t>
  </si>
  <si>
    <t>MODULI DA 4H</t>
  </si>
  <si>
    <t>TARIFFA (MOD 4H/P)</t>
  </si>
  <si>
    <t>COSTO (Euro)</t>
  </si>
  <si>
    <t>TUTOR</t>
  </si>
  <si>
    <t>ORE TEORIA</t>
  </si>
  <si>
    <t xml:space="preserve">ORE PRATICA </t>
  </si>
  <si>
    <t xml:space="preserve">ESAMI </t>
  </si>
  <si>
    <t>TARIFFA/DISCENTE</t>
  </si>
  <si>
    <t>TARIFFA/MOD 4H/PERSONA</t>
  </si>
  <si>
    <t>TARIFFA ORARIA</t>
  </si>
  <si>
    <t>CON ESAMI</t>
  </si>
  <si>
    <r>
      <t xml:space="preserve">IMPORTI DA VERSARE PER LA PARTECIPAZIONE AI CORSI E AI RELATIVI ESAMI ABILITATIVI, EFFETTUATI A FAVORE DELLA TESORERIA PROVINCIALE DELLO STATO SULLA BASE DELLE TARIFFE PREVISTE DAL </t>
    </r>
    <r>
      <rPr>
        <b/>
        <sz val="14"/>
        <color theme="1"/>
        <rFont val="Times New Roman"/>
        <family val="1"/>
      </rPr>
      <t>D.M. 14 MARZO 2012</t>
    </r>
  </si>
  <si>
    <t xml:space="preserve">COMPENSI DOCENTI </t>
  </si>
  <si>
    <t>QUALIFICA</t>
  </si>
  <si>
    <t>VF</t>
  </si>
  <si>
    <t>CS/CR</t>
  </si>
  <si>
    <t>IA</t>
  </si>
  <si>
    <t>DV</t>
  </si>
  <si>
    <t>TARIFFA ORARIA LORDA</t>
  </si>
  <si>
    <t>ESAMI</t>
  </si>
  <si>
    <t>TARIFFA ORARIA (SEDE NON VVF)</t>
  </si>
  <si>
    <t>MODULI PRATICI 4H</t>
  </si>
  <si>
    <t>COSTO PER TUTOR DI SUPPORTO PER LE ATTREZZATURE</t>
  </si>
  <si>
    <r>
      <rPr>
        <b/>
        <sz val="24"/>
        <rFont val="Times New Roman"/>
        <family val="1"/>
      </rPr>
      <t>PROSPETTO CORSO FORMATORI</t>
    </r>
    <r>
      <rPr>
        <b/>
        <sz val="24"/>
        <color rgb="FFFF0000"/>
        <rFont val="Times New Roman"/>
        <family val="1"/>
      </rPr>
      <t xml:space="preserve"> TEORIA PRESSO SEDI NON VVF E PRATICA PRESSO SEDI VVF</t>
    </r>
  </si>
  <si>
    <r>
      <rPr>
        <b/>
        <sz val="24"/>
        <rFont val="Times New Roman"/>
        <family val="1"/>
      </rPr>
      <t>PROSPETTO CORSO FORMATORI</t>
    </r>
    <r>
      <rPr>
        <b/>
        <sz val="24"/>
        <color rgb="FFFF0000"/>
        <rFont val="Times New Roman"/>
        <family val="1"/>
      </rPr>
      <t xml:space="preserve"> PRESSO SEDI VVF</t>
    </r>
  </si>
  <si>
    <r>
      <rPr>
        <b/>
        <sz val="24"/>
        <rFont val="Times New Roman"/>
        <family val="1"/>
      </rPr>
      <t>PROSPETTO CORSO FORMATORI</t>
    </r>
    <r>
      <rPr>
        <b/>
        <sz val="24"/>
        <color rgb="FFFF0000"/>
        <rFont val="Times New Roman"/>
        <family val="1"/>
      </rPr>
      <t xml:space="preserve"> TEORIA E PRATICA PRESSO SEDI NON VVF CON ATTREZZATURA VVF</t>
    </r>
  </si>
  <si>
    <r>
      <rPr>
        <b/>
        <sz val="24"/>
        <rFont val="Times New Roman"/>
        <family val="1"/>
      </rPr>
      <t>PROSPETTO CORSO FORMATORI</t>
    </r>
    <r>
      <rPr>
        <b/>
        <sz val="24"/>
        <color rgb="FFFF0000"/>
        <rFont val="Times New Roman"/>
        <family val="1"/>
      </rPr>
      <t xml:space="preserve"> PRESSO SEDI NON VVF </t>
    </r>
    <r>
      <rPr>
        <b/>
        <sz val="24"/>
        <rFont val="Times New Roman"/>
        <family val="1"/>
      </rPr>
      <t>(ATTREZZATURE FORNITE DALL'INTERESSATO)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</si>
</sst>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rgb="FFFF0000"/>
      <name val="Times New Roman"/>
      <family val="1"/>
    </font>
    <font>
      <b/>
      <sz val="14"/>
      <color theme="1"/>
      <name val="Times New Roman"/>
      <family val="1"/>
    </font>
    <font>
      <b/>
      <sz val="16"/>
      <color theme="1"/>
      <name val="Times New Roman"/>
      <family val="1"/>
    </font>
    <font>
      <b/>
      <sz val="24"/>
      <color rgb="FFFF0000"/>
      <name val="Times New Roman"/>
      <family val="1"/>
    </font>
    <font>
      <sz val="14"/>
      <color theme="1"/>
      <name val="Times New Roman"/>
      <family val="1"/>
    </font>
    <font>
      <b/>
      <sz val="22"/>
      <color theme="1"/>
      <name val="Times New Roman"/>
      <family val="1"/>
    </font>
    <font>
      <b/>
      <sz val="18"/>
      <color theme="1"/>
      <name val="Times New Roman"/>
      <family val="1"/>
    </font>
    <font>
      <b/>
      <sz val="11"/>
      <color theme="0"/>
      <name val="Times New Roman"/>
      <family val="1"/>
    </font>
    <font>
      <b/>
      <sz val="24"/>
      <name val="Times New Roman"/>
      <family val="1"/>
    </font>
  </fonts>
  <fills count="1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3" fillId="3" borderId="1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6" borderId="1" xfId="0" applyFont="1" applyFill="1" applyBorder="1" applyAlignment="1">
      <alignment horizontal="center" vertical="center"/>
    </xf>
    <xf numFmtId="0" fontId="11" fillId="5" borderId="1" xfId="0" applyFont="1" applyFill="1" applyBorder="1" applyAlignment="1">
      <alignment horizontal="center" vertical="center"/>
    </xf>
    <xf numFmtId="0" fontId="11" fillId="7" borderId="1" xfId="0" applyFont="1" applyFill="1" applyBorder="1" applyAlignment="1">
      <alignment horizontal="center" vertical="center"/>
    </xf>
    <xf numFmtId="0" fontId="11" fillId="8" borderId="1" xfId="0" applyFont="1" applyFill="1" applyBorder="1" applyAlignment="1">
      <alignment horizontal="center" vertical="center"/>
    </xf>
    <xf numFmtId="0" fontId="2" fillId="10" borderId="1" xfId="0" applyFont="1" applyFill="1" applyBorder="1" applyAlignment="1">
      <alignment horizontal="center" vertical="center" wrapText="1"/>
    </xf>
    <xf numFmtId="0" fontId="12" fillId="11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9" borderId="1" xfId="0" applyFont="1" applyFill="1" applyBorder="1" applyAlignment="1">
      <alignment horizontal="center" vertical="center"/>
    </xf>
    <xf numFmtId="0" fontId="2" fillId="12" borderId="1" xfId="0" applyFont="1" applyFill="1" applyBorder="1" applyAlignment="1">
      <alignment horizontal="center" vertical="center"/>
    </xf>
    <xf numFmtId="0" fontId="1" fillId="12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6" borderId="6" xfId="0" applyFont="1" applyFill="1" applyBorder="1" applyAlignment="1">
      <alignment horizontal="center" vertical="center" wrapText="1"/>
    </xf>
    <xf numFmtId="0" fontId="2" fillId="6" borderId="8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9" borderId="1" xfId="0" applyFont="1" applyFill="1" applyBorder="1" applyAlignment="1">
      <alignment horizontal="center" vertical="center"/>
    </xf>
    <xf numFmtId="0" fontId="2" fillId="12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3" fillId="9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5" borderId="6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DF910C-A63E-4196-9E7A-0E6E9D207236}">
  <sheetPr>
    <pageSetUpPr fitToPage="1"/>
  </sheetPr>
  <dimension ref="B1:T161"/>
  <sheetViews>
    <sheetView tabSelected="1" topLeftCell="A124" zoomScale="55" zoomScaleNormal="55" workbookViewId="0">
      <selection activeCell="L27" sqref="L27"/>
    </sheetView>
  </sheetViews>
  <sheetFormatPr defaultColWidth="8.85546875" defaultRowHeight="15" x14ac:dyDescent="0.25"/>
  <cols>
    <col min="1" max="2" width="8.85546875" style="9"/>
    <col min="3" max="3" width="24.7109375" style="9" customWidth="1"/>
    <col min="4" max="4" width="22.5703125" style="9" customWidth="1"/>
    <col min="5" max="5" width="17.42578125" style="9" customWidth="1"/>
    <col min="6" max="6" width="15" style="9" customWidth="1"/>
    <col min="7" max="7" width="9.7109375" style="9" customWidth="1"/>
    <col min="8" max="8" width="11.5703125" style="9" customWidth="1"/>
    <col min="9" max="9" width="18.140625" style="9" customWidth="1"/>
    <col min="10" max="10" width="18.42578125" style="9" customWidth="1"/>
    <col min="11" max="11" width="19.5703125" style="9" customWidth="1"/>
    <col min="12" max="12" width="18.28515625" style="9" customWidth="1"/>
    <col min="13" max="13" width="21.28515625" style="9" customWidth="1"/>
    <col min="14" max="14" width="17.28515625" style="9" customWidth="1"/>
    <col min="15" max="15" width="17" style="9" customWidth="1"/>
    <col min="16" max="16" width="27.140625" style="9" customWidth="1"/>
    <col min="17" max="17" width="15" style="9" customWidth="1"/>
    <col min="18" max="18" width="16" style="9" customWidth="1"/>
    <col min="19" max="19" width="13.7109375" style="9" customWidth="1"/>
    <col min="20" max="20" width="12.85546875" style="9" customWidth="1"/>
    <col min="21" max="16384" width="8.85546875" style="9"/>
  </cols>
  <sheetData>
    <row r="1" spans="3:20" ht="21" customHeight="1" x14ac:dyDescent="0.25"/>
    <row r="2" spans="3:20" ht="21" customHeight="1" x14ac:dyDescent="0.25"/>
    <row r="3" spans="3:20" ht="21" customHeight="1" x14ac:dyDescent="0.25"/>
    <row r="4" spans="3:20" ht="21" customHeight="1" x14ac:dyDescent="0.25"/>
    <row r="5" spans="3:20" ht="21" customHeight="1" x14ac:dyDescent="0.25"/>
    <row r="6" spans="3:20" ht="21" customHeight="1" x14ac:dyDescent="0.25"/>
    <row r="7" spans="3:20" ht="78" customHeight="1" x14ac:dyDescent="0.25">
      <c r="C7" s="86" t="s">
        <v>31</v>
      </c>
      <c r="D7" s="86"/>
      <c r="E7" s="86"/>
      <c r="F7" s="86"/>
      <c r="G7" s="86"/>
      <c r="H7" s="86"/>
      <c r="I7" s="86"/>
      <c r="J7" s="86"/>
      <c r="P7" s="17" t="s">
        <v>32</v>
      </c>
    </row>
    <row r="9" spans="3:20" ht="31.5" x14ac:dyDescent="0.25">
      <c r="C9" s="6"/>
      <c r="D9" s="18" t="s">
        <v>15</v>
      </c>
      <c r="E9" s="5" t="s">
        <v>1</v>
      </c>
      <c r="F9" s="1" t="s">
        <v>2</v>
      </c>
      <c r="G9" s="49" t="s">
        <v>10</v>
      </c>
      <c r="P9" s="75" t="s">
        <v>38</v>
      </c>
      <c r="Q9" s="75"/>
      <c r="R9" s="75"/>
      <c r="S9" s="75"/>
      <c r="T9" s="75"/>
    </row>
    <row r="10" spans="3:20" ht="22.5" x14ac:dyDescent="0.25">
      <c r="C10" s="4" t="s">
        <v>0</v>
      </c>
      <c r="D10" s="4">
        <v>15</v>
      </c>
      <c r="E10" s="4">
        <v>48</v>
      </c>
      <c r="F10" s="4">
        <v>12</v>
      </c>
      <c r="G10" s="4">
        <v>60</v>
      </c>
      <c r="P10" s="22" t="s">
        <v>33</v>
      </c>
      <c r="Q10" s="23" t="s">
        <v>1</v>
      </c>
      <c r="R10" s="24" t="s">
        <v>2</v>
      </c>
      <c r="S10" s="25" t="s">
        <v>23</v>
      </c>
      <c r="T10" s="26" t="s">
        <v>39</v>
      </c>
    </row>
    <row r="11" spans="3:20" ht="22.5" x14ac:dyDescent="0.25">
      <c r="C11" s="6" t="s">
        <v>3</v>
      </c>
      <c r="D11" s="18">
        <v>12</v>
      </c>
      <c r="E11" s="5">
        <v>48</v>
      </c>
      <c r="F11" s="5"/>
      <c r="G11" s="8"/>
      <c r="P11" s="22" t="s">
        <v>34</v>
      </c>
      <c r="Q11" s="22"/>
      <c r="R11" s="22"/>
      <c r="S11" s="22">
        <v>23.24</v>
      </c>
      <c r="T11" s="22">
        <v>20.66</v>
      </c>
    </row>
    <row r="12" spans="3:20" ht="22.5" x14ac:dyDescent="0.25">
      <c r="C12" s="6" t="s">
        <v>4</v>
      </c>
      <c r="D12" s="18">
        <v>7</v>
      </c>
      <c r="E12" s="5">
        <v>16</v>
      </c>
      <c r="F12" s="5">
        <v>12</v>
      </c>
      <c r="G12" s="8"/>
      <c r="P12" s="22" t="s">
        <v>35</v>
      </c>
      <c r="Q12" s="22"/>
      <c r="R12" s="22">
        <v>43.9</v>
      </c>
      <c r="S12" s="22"/>
      <c r="T12" s="22">
        <v>20.66</v>
      </c>
    </row>
    <row r="13" spans="3:20" ht="22.5" x14ac:dyDescent="0.25">
      <c r="P13" s="22" t="s">
        <v>36</v>
      </c>
      <c r="Q13" s="22">
        <v>67.14</v>
      </c>
      <c r="R13" s="22"/>
      <c r="S13" s="22"/>
      <c r="T13" s="22">
        <v>20.66</v>
      </c>
    </row>
    <row r="14" spans="3:20" ht="22.5" x14ac:dyDescent="0.25">
      <c r="P14" s="22" t="s">
        <v>37</v>
      </c>
      <c r="Q14" s="22">
        <v>67.14</v>
      </c>
      <c r="R14" s="22"/>
      <c r="S14" s="22"/>
      <c r="T14" s="22">
        <v>33.57</v>
      </c>
    </row>
    <row r="15" spans="3:20" ht="42" customHeight="1" x14ac:dyDescent="0.25">
      <c r="C15" s="87" t="s">
        <v>12</v>
      </c>
      <c r="D15" s="88"/>
      <c r="E15" s="88"/>
      <c r="F15" s="88"/>
      <c r="G15" s="88"/>
      <c r="H15" s="88"/>
      <c r="I15" s="88"/>
      <c r="J15" s="89"/>
    </row>
    <row r="16" spans="3:20" ht="15.75" x14ac:dyDescent="0.25">
      <c r="C16" s="1" t="s">
        <v>5</v>
      </c>
      <c r="D16" s="5">
        <v>147</v>
      </c>
      <c r="E16" s="6" t="s">
        <v>6</v>
      </c>
    </row>
    <row r="17" spans="2:10" ht="15.75" x14ac:dyDescent="0.25">
      <c r="C17" s="1" t="s">
        <v>7</v>
      </c>
      <c r="D17" s="5">
        <v>95</v>
      </c>
      <c r="E17" s="6" t="s">
        <v>6</v>
      </c>
    </row>
    <row r="18" spans="2:10" ht="31.5" x14ac:dyDescent="0.25">
      <c r="C18" s="1" t="s">
        <v>9</v>
      </c>
      <c r="D18" s="5">
        <v>52</v>
      </c>
      <c r="E18" s="6" t="s">
        <v>6</v>
      </c>
    </row>
    <row r="20" spans="2:10" ht="31.9" customHeight="1" x14ac:dyDescent="0.25">
      <c r="C20" s="90" t="s">
        <v>13</v>
      </c>
      <c r="D20" s="90"/>
      <c r="E20" s="90"/>
      <c r="F20" s="90"/>
      <c r="G20" s="90"/>
      <c r="H20" s="90"/>
      <c r="I20" s="90"/>
      <c r="J20" s="90"/>
    </row>
    <row r="22" spans="2:10" ht="43.15" customHeight="1" x14ac:dyDescent="0.25">
      <c r="C22" s="1" t="s">
        <v>14</v>
      </c>
      <c r="D22" s="1">
        <v>125</v>
      </c>
      <c r="E22" s="7" t="s">
        <v>11</v>
      </c>
    </row>
    <row r="23" spans="2:10" ht="15.75" x14ac:dyDescent="0.25">
      <c r="C23" s="39"/>
      <c r="D23" s="39"/>
      <c r="E23" s="39"/>
    </row>
    <row r="24" spans="2:10" ht="30" x14ac:dyDescent="0.25">
      <c r="B24" s="21">
        <v>0</v>
      </c>
      <c r="C24" s="17" t="s">
        <v>39</v>
      </c>
    </row>
    <row r="26" spans="2:10" ht="29.45" customHeight="1" x14ac:dyDescent="0.25">
      <c r="C26" s="68" t="s">
        <v>26</v>
      </c>
      <c r="D26" s="36" t="s">
        <v>27</v>
      </c>
      <c r="E26" s="37" t="s">
        <v>16</v>
      </c>
      <c r="F26" s="1" t="s">
        <v>22</v>
      </c>
    </row>
    <row r="27" spans="2:10" ht="33" customHeight="1" x14ac:dyDescent="0.25">
      <c r="C27" s="68"/>
      <c r="D27" s="1">
        <v>58</v>
      </c>
      <c r="E27" s="37">
        <v>1</v>
      </c>
      <c r="F27" s="35">
        <f>D27*E27</f>
        <v>58</v>
      </c>
    </row>
    <row r="28" spans="2:10" ht="33" customHeight="1" x14ac:dyDescent="0.25">
      <c r="C28" s="38"/>
      <c r="D28" s="38"/>
      <c r="E28" s="37">
        <v>30</v>
      </c>
      <c r="F28" s="35">
        <f>D27*E28</f>
        <v>1740</v>
      </c>
    </row>
    <row r="29" spans="2:10" ht="33" customHeight="1" x14ac:dyDescent="0.25">
      <c r="C29" s="38"/>
      <c r="D29" s="38"/>
      <c r="E29" s="37">
        <v>20</v>
      </c>
      <c r="F29" s="35">
        <f>D27*E29</f>
        <v>1160</v>
      </c>
    </row>
    <row r="30" spans="2:10" ht="33" customHeight="1" x14ac:dyDescent="0.25">
      <c r="C30" s="38"/>
      <c r="D30" s="38"/>
      <c r="E30" s="37">
        <v>10</v>
      </c>
      <c r="F30" s="35">
        <f>D27*E30</f>
        <v>580</v>
      </c>
    </row>
    <row r="31" spans="2:10" ht="15.75" x14ac:dyDescent="0.25">
      <c r="C31" s="39"/>
      <c r="D31" s="39"/>
      <c r="E31" s="13"/>
      <c r="F31" s="13"/>
    </row>
    <row r="32" spans="2:10" ht="15.75" x14ac:dyDescent="0.25">
      <c r="E32" s="10"/>
      <c r="F32" s="13"/>
    </row>
    <row r="33" spans="2:12" ht="30" x14ac:dyDescent="0.25">
      <c r="B33" s="21">
        <v>1</v>
      </c>
      <c r="C33" s="17" t="s">
        <v>44</v>
      </c>
    </row>
    <row r="35" spans="2:12" s="29" customFormat="1" ht="31.5" x14ac:dyDescent="0.25">
      <c r="C35" s="40"/>
      <c r="D35" s="41" t="s">
        <v>28</v>
      </c>
      <c r="E35" s="7" t="s">
        <v>24</v>
      </c>
      <c r="F35" s="7" t="s">
        <v>25</v>
      </c>
      <c r="G35" s="7" t="s">
        <v>8</v>
      </c>
      <c r="H35" s="1" t="s">
        <v>10</v>
      </c>
      <c r="I35" s="1" t="s">
        <v>20</v>
      </c>
      <c r="J35" s="37" t="s">
        <v>16</v>
      </c>
      <c r="K35" s="1" t="s">
        <v>22</v>
      </c>
      <c r="L35" s="7" t="s">
        <v>30</v>
      </c>
    </row>
    <row r="36" spans="2:12" ht="33" customHeight="1" x14ac:dyDescent="0.25">
      <c r="C36" s="91" t="s">
        <v>0</v>
      </c>
      <c r="D36" s="69">
        <f>D22</f>
        <v>125</v>
      </c>
      <c r="E36" s="82">
        <v>48</v>
      </c>
      <c r="F36" s="82">
        <v>12</v>
      </c>
      <c r="G36" s="82"/>
      <c r="H36" s="70">
        <v>60</v>
      </c>
      <c r="I36" s="70">
        <v>15</v>
      </c>
      <c r="J36" s="42">
        <v>1</v>
      </c>
      <c r="K36" s="11">
        <f>D36*I36*J36</f>
        <v>1875</v>
      </c>
      <c r="L36" s="5">
        <f>K36+D41*J36</f>
        <v>1933</v>
      </c>
    </row>
    <row r="37" spans="2:12" ht="33" customHeight="1" x14ac:dyDescent="0.25">
      <c r="C37" s="91"/>
      <c r="D37" s="69"/>
      <c r="E37" s="82"/>
      <c r="F37" s="82"/>
      <c r="G37" s="82"/>
      <c r="H37" s="71"/>
      <c r="I37" s="71"/>
      <c r="J37" s="42">
        <v>30</v>
      </c>
      <c r="K37" s="11">
        <f>D36*I36*J37</f>
        <v>56250</v>
      </c>
      <c r="L37" s="4">
        <f>K37+D41*J37</f>
        <v>57990</v>
      </c>
    </row>
    <row r="38" spans="2:12" ht="33" customHeight="1" x14ac:dyDescent="0.25">
      <c r="C38" s="91"/>
      <c r="D38" s="69"/>
      <c r="E38" s="82"/>
      <c r="F38" s="82"/>
      <c r="G38" s="82"/>
      <c r="H38" s="71"/>
      <c r="I38" s="71"/>
      <c r="J38" s="42">
        <v>20</v>
      </c>
      <c r="K38" s="11">
        <f>D36*I36*J38</f>
        <v>37500</v>
      </c>
      <c r="L38" s="5">
        <f>K38+D41*J38</f>
        <v>38660</v>
      </c>
    </row>
    <row r="39" spans="2:12" ht="33" customHeight="1" x14ac:dyDescent="0.25">
      <c r="C39" s="91"/>
      <c r="D39" s="69"/>
      <c r="E39" s="82"/>
      <c r="F39" s="82"/>
      <c r="G39" s="82"/>
      <c r="H39" s="72"/>
      <c r="I39" s="72"/>
      <c r="J39" s="42">
        <v>10</v>
      </c>
      <c r="K39" s="11">
        <f>D36*I36*J39</f>
        <v>18750</v>
      </c>
      <c r="L39" s="5">
        <f>K39+D41*J39</f>
        <v>19330</v>
      </c>
    </row>
    <row r="40" spans="2:12" ht="15.6" customHeight="1" x14ac:dyDescent="0.25">
      <c r="C40" s="81" t="s">
        <v>26</v>
      </c>
      <c r="D40" s="44" t="s">
        <v>27</v>
      </c>
      <c r="E40" s="73"/>
      <c r="F40" s="74"/>
      <c r="G40" s="74"/>
      <c r="H40" s="63"/>
      <c r="I40" s="63"/>
      <c r="J40" s="63"/>
      <c r="K40" s="63"/>
      <c r="L40" s="39"/>
    </row>
    <row r="41" spans="2:12" ht="15.75" x14ac:dyDescent="0.25">
      <c r="C41" s="81"/>
      <c r="D41" s="46">
        <v>58</v>
      </c>
      <c r="E41" s="73"/>
      <c r="F41" s="74"/>
      <c r="G41" s="74"/>
      <c r="H41" s="64"/>
      <c r="I41" s="64"/>
      <c r="J41" s="64"/>
      <c r="K41" s="64"/>
      <c r="L41" s="39"/>
    </row>
    <row r="42" spans="2:12" ht="15.75" x14ac:dyDescent="0.25">
      <c r="C42" s="39"/>
      <c r="D42" s="39"/>
      <c r="E42" s="39"/>
      <c r="F42" s="39"/>
      <c r="G42" s="39"/>
      <c r="H42" s="39"/>
      <c r="I42" s="39"/>
      <c r="J42" s="39"/>
      <c r="K42" s="39"/>
      <c r="L42" s="39"/>
    </row>
    <row r="43" spans="2:12" s="29" customFormat="1" ht="31.5" x14ac:dyDescent="0.25">
      <c r="C43" s="38"/>
      <c r="D43" s="41" t="s">
        <v>28</v>
      </c>
      <c r="E43" s="43" t="s">
        <v>24</v>
      </c>
      <c r="F43" s="7" t="s">
        <v>25</v>
      </c>
      <c r="G43" s="7" t="s">
        <v>8</v>
      </c>
      <c r="H43" s="1" t="s">
        <v>10</v>
      </c>
      <c r="I43" s="1" t="s">
        <v>20</v>
      </c>
      <c r="J43" s="37" t="s">
        <v>16</v>
      </c>
      <c r="K43" s="1" t="s">
        <v>22</v>
      </c>
      <c r="L43" s="7" t="s">
        <v>30</v>
      </c>
    </row>
    <row r="44" spans="2:12" ht="33" customHeight="1" x14ac:dyDescent="0.25">
      <c r="C44" s="85" t="s">
        <v>17</v>
      </c>
      <c r="D44" s="84">
        <f>D22</f>
        <v>125</v>
      </c>
      <c r="E44" s="83">
        <v>48</v>
      </c>
      <c r="F44" s="82"/>
      <c r="G44" s="82"/>
      <c r="H44" s="69">
        <v>48</v>
      </c>
      <c r="I44" s="69">
        <v>12</v>
      </c>
      <c r="J44" s="42">
        <v>1</v>
      </c>
      <c r="K44" s="11">
        <f>D44*I44*J44</f>
        <v>1500</v>
      </c>
      <c r="L44" s="5">
        <f>K44+D49*J44</f>
        <v>1558</v>
      </c>
    </row>
    <row r="45" spans="2:12" ht="33" customHeight="1" x14ac:dyDescent="0.25">
      <c r="C45" s="85"/>
      <c r="D45" s="84"/>
      <c r="E45" s="83"/>
      <c r="F45" s="82"/>
      <c r="G45" s="82"/>
      <c r="H45" s="69"/>
      <c r="I45" s="69"/>
      <c r="J45" s="42">
        <v>30</v>
      </c>
      <c r="K45" s="11">
        <f>D44*I44*J45</f>
        <v>45000</v>
      </c>
      <c r="L45" s="4">
        <f>K45+D49*J45</f>
        <v>46740</v>
      </c>
    </row>
    <row r="46" spans="2:12" ht="33" customHeight="1" x14ac:dyDescent="0.25">
      <c r="C46" s="85"/>
      <c r="D46" s="84"/>
      <c r="E46" s="83"/>
      <c r="F46" s="82"/>
      <c r="G46" s="82"/>
      <c r="H46" s="69"/>
      <c r="I46" s="69"/>
      <c r="J46" s="42">
        <v>20</v>
      </c>
      <c r="K46" s="11">
        <f>D44*I44*J46</f>
        <v>30000</v>
      </c>
      <c r="L46" s="5">
        <f>K46+D49*J46</f>
        <v>31160</v>
      </c>
    </row>
    <row r="47" spans="2:12" ht="33" customHeight="1" x14ac:dyDescent="0.25">
      <c r="C47" s="85"/>
      <c r="D47" s="84"/>
      <c r="E47" s="83"/>
      <c r="F47" s="82"/>
      <c r="G47" s="82"/>
      <c r="H47" s="69"/>
      <c r="I47" s="69"/>
      <c r="J47" s="42">
        <v>10</v>
      </c>
      <c r="K47" s="11">
        <f>D44*I44*J47</f>
        <v>15000</v>
      </c>
      <c r="L47" s="5">
        <f>K47+D49*J47</f>
        <v>15580</v>
      </c>
    </row>
    <row r="48" spans="2:12" ht="15.75" x14ac:dyDescent="0.25">
      <c r="C48" s="81" t="s">
        <v>26</v>
      </c>
      <c r="D48" s="44" t="s">
        <v>27</v>
      </c>
      <c r="E48" s="74"/>
      <c r="F48" s="74"/>
      <c r="G48" s="74"/>
      <c r="H48" s="64"/>
      <c r="I48" s="64"/>
      <c r="J48" s="64"/>
      <c r="K48" s="64"/>
      <c r="L48" s="74"/>
    </row>
    <row r="49" spans="3:12" ht="15.75" x14ac:dyDescent="0.25">
      <c r="C49" s="81"/>
      <c r="D49" s="46">
        <v>58</v>
      </c>
      <c r="E49" s="74"/>
      <c r="F49" s="74"/>
      <c r="G49" s="74"/>
      <c r="H49" s="64"/>
      <c r="I49" s="64"/>
      <c r="J49" s="64"/>
      <c r="K49" s="64"/>
      <c r="L49" s="74"/>
    </row>
    <row r="50" spans="3:12" ht="15.75" x14ac:dyDescent="0.25">
      <c r="C50" s="13"/>
      <c r="D50" s="39"/>
      <c r="E50" s="39"/>
      <c r="F50" s="39"/>
      <c r="G50" s="39"/>
      <c r="H50" s="45"/>
      <c r="I50" s="45"/>
      <c r="J50" s="13"/>
      <c r="K50" s="13"/>
      <c r="L50" s="39"/>
    </row>
    <row r="51" spans="3:12" s="29" customFormat="1" ht="28.15" customHeight="1" x14ac:dyDescent="0.25">
      <c r="C51" s="38"/>
      <c r="D51" s="41" t="s">
        <v>28</v>
      </c>
      <c r="E51" s="43" t="s">
        <v>24</v>
      </c>
      <c r="F51" s="7" t="s">
        <v>25</v>
      </c>
      <c r="G51" s="7" t="s">
        <v>8</v>
      </c>
      <c r="H51" s="1" t="s">
        <v>10</v>
      </c>
      <c r="I51" s="1" t="s">
        <v>20</v>
      </c>
      <c r="J51" s="37" t="s">
        <v>16</v>
      </c>
      <c r="K51" s="1" t="s">
        <v>22</v>
      </c>
      <c r="L51" s="7" t="s">
        <v>30</v>
      </c>
    </row>
    <row r="52" spans="3:12" ht="30" customHeight="1" x14ac:dyDescent="0.25">
      <c r="C52" s="84" t="s">
        <v>4</v>
      </c>
      <c r="D52" s="84">
        <f>D22</f>
        <v>125</v>
      </c>
      <c r="E52" s="83">
        <v>16</v>
      </c>
      <c r="F52" s="82">
        <v>12</v>
      </c>
      <c r="G52" s="82"/>
      <c r="H52" s="69">
        <v>28</v>
      </c>
      <c r="I52" s="69">
        <v>7</v>
      </c>
      <c r="J52" s="42">
        <v>1</v>
      </c>
      <c r="K52" s="11">
        <f>D52*I52*J52</f>
        <v>875</v>
      </c>
      <c r="L52" s="5">
        <f>K52+D57*J52</f>
        <v>933</v>
      </c>
    </row>
    <row r="53" spans="3:12" ht="30" customHeight="1" x14ac:dyDescent="0.25">
      <c r="C53" s="84"/>
      <c r="D53" s="84"/>
      <c r="E53" s="83"/>
      <c r="F53" s="82"/>
      <c r="G53" s="82"/>
      <c r="H53" s="69"/>
      <c r="I53" s="69"/>
      <c r="J53" s="42">
        <v>30</v>
      </c>
      <c r="K53" s="11">
        <f>D52*I52*J53</f>
        <v>26250</v>
      </c>
      <c r="L53" s="4">
        <f>K53+D57*J53</f>
        <v>27990</v>
      </c>
    </row>
    <row r="54" spans="3:12" ht="30" customHeight="1" x14ac:dyDescent="0.25">
      <c r="C54" s="84"/>
      <c r="D54" s="84"/>
      <c r="E54" s="83"/>
      <c r="F54" s="82"/>
      <c r="G54" s="82"/>
      <c r="H54" s="69"/>
      <c r="I54" s="69"/>
      <c r="J54" s="42">
        <v>20</v>
      </c>
      <c r="K54" s="11">
        <f>D52*I52*J54</f>
        <v>17500</v>
      </c>
      <c r="L54" s="5">
        <f>K54+D57*J54</f>
        <v>18660</v>
      </c>
    </row>
    <row r="55" spans="3:12" ht="30" customHeight="1" x14ac:dyDescent="0.25">
      <c r="C55" s="84"/>
      <c r="D55" s="84"/>
      <c r="E55" s="83"/>
      <c r="F55" s="82"/>
      <c r="G55" s="82"/>
      <c r="H55" s="69"/>
      <c r="I55" s="69"/>
      <c r="J55" s="42">
        <v>10</v>
      </c>
      <c r="K55" s="11">
        <f>D52*I52*J55</f>
        <v>8750</v>
      </c>
      <c r="L55" s="5">
        <f>K55+D57*J55</f>
        <v>9330</v>
      </c>
    </row>
    <row r="56" spans="3:12" ht="15.75" x14ac:dyDescent="0.25">
      <c r="C56" s="81" t="s">
        <v>26</v>
      </c>
      <c r="D56" s="44" t="s">
        <v>27</v>
      </c>
      <c r="E56" s="74"/>
      <c r="F56" s="74"/>
      <c r="G56" s="74"/>
      <c r="H56" s="64"/>
      <c r="I56" s="64"/>
      <c r="J56" s="64"/>
      <c r="K56" s="64"/>
      <c r="L56" s="74"/>
    </row>
    <row r="57" spans="3:12" ht="15.75" x14ac:dyDescent="0.25">
      <c r="C57" s="81"/>
      <c r="D57" s="46">
        <v>58</v>
      </c>
      <c r="E57" s="74"/>
      <c r="F57" s="74"/>
      <c r="G57" s="74"/>
      <c r="H57" s="64"/>
      <c r="I57" s="64"/>
      <c r="J57" s="64"/>
      <c r="K57" s="64"/>
      <c r="L57" s="74"/>
    </row>
    <row r="58" spans="3:12" ht="15.75" x14ac:dyDescent="0.25">
      <c r="C58" s="10"/>
      <c r="H58" s="12"/>
      <c r="I58" s="12"/>
      <c r="J58" s="10"/>
      <c r="K58" s="13"/>
    </row>
    <row r="59" spans="3:12" ht="27" x14ac:dyDescent="0.25">
      <c r="C59" s="20" t="s">
        <v>19</v>
      </c>
    </row>
    <row r="60" spans="3:12" s="29" customFormat="1" ht="30" x14ac:dyDescent="0.25">
      <c r="D60" s="15" t="s">
        <v>21</v>
      </c>
      <c r="E60" s="34" t="s">
        <v>24</v>
      </c>
      <c r="F60" s="31" t="s">
        <v>25</v>
      </c>
      <c r="G60" s="31" t="s">
        <v>8</v>
      </c>
      <c r="H60" s="32" t="s">
        <v>10</v>
      </c>
      <c r="I60" s="32" t="s">
        <v>20</v>
      </c>
      <c r="J60" s="33" t="s">
        <v>16</v>
      </c>
      <c r="K60" s="32" t="s">
        <v>22</v>
      </c>
      <c r="L60" s="31" t="s">
        <v>30</v>
      </c>
    </row>
    <row r="61" spans="3:12" ht="14.45" customHeight="1" x14ac:dyDescent="0.25">
      <c r="C61" s="92" t="s">
        <v>18</v>
      </c>
      <c r="D61" s="78">
        <v>125</v>
      </c>
      <c r="E61" s="94"/>
      <c r="F61" s="93">
        <v>12</v>
      </c>
      <c r="G61" s="93">
        <v>12</v>
      </c>
      <c r="H61" s="51">
        <v>12</v>
      </c>
      <c r="I61" s="51">
        <v>3</v>
      </c>
      <c r="J61" s="19">
        <v>1</v>
      </c>
      <c r="K61" s="11">
        <f>D61*I61*J61</f>
        <v>375</v>
      </c>
      <c r="L61" s="3">
        <f>K61+D66*J61</f>
        <v>433</v>
      </c>
    </row>
    <row r="62" spans="3:12" ht="15.75" x14ac:dyDescent="0.25">
      <c r="C62" s="92"/>
      <c r="D62" s="79"/>
      <c r="E62" s="94"/>
      <c r="F62" s="93"/>
      <c r="G62" s="93"/>
      <c r="H62" s="51"/>
      <c r="I62" s="51"/>
      <c r="J62" s="19">
        <v>30</v>
      </c>
      <c r="K62" s="11">
        <f>D61*I61*J62</f>
        <v>11250</v>
      </c>
      <c r="L62" s="14">
        <f>K62+D66*J62</f>
        <v>12990</v>
      </c>
    </row>
    <row r="63" spans="3:12" ht="15.75" x14ac:dyDescent="0.25">
      <c r="C63" s="92"/>
      <c r="D63" s="79"/>
      <c r="E63" s="94"/>
      <c r="F63" s="93"/>
      <c r="G63" s="93"/>
      <c r="H63" s="51"/>
      <c r="I63" s="51"/>
      <c r="J63" s="19">
        <v>20</v>
      </c>
      <c r="K63" s="11">
        <f>D61*I61*J63</f>
        <v>7500</v>
      </c>
      <c r="L63" s="3">
        <f>K63+D66*J63</f>
        <v>8660</v>
      </c>
    </row>
    <row r="64" spans="3:12" ht="15.75" x14ac:dyDescent="0.25">
      <c r="C64" s="92"/>
      <c r="D64" s="80"/>
      <c r="E64" s="94"/>
      <c r="F64" s="93"/>
      <c r="G64" s="93"/>
      <c r="H64" s="51"/>
      <c r="I64" s="51"/>
      <c r="J64" s="19">
        <v>10</v>
      </c>
      <c r="K64" s="11">
        <f>D61*I61*J64</f>
        <v>3750</v>
      </c>
      <c r="L64" s="3">
        <f>K64+D66*J64</f>
        <v>4330</v>
      </c>
    </row>
    <row r="65" spans="2:13" x14ac:dyDescent="0.25">
      <c r="C65" s="58" t="s">
        <v>26</v>
      </c>
      <c r="D65" s="16" t="s">
        <v>27</v>
      </c>
    </row>
    <row r="66" spans="2:13" x14ac:dyDescent="0.25">
      <c r="C66" s="58"/>
      <c r="D66" s="3">
        <v>58</v>
      </c>
    </row>
    <row r="67" spans="2:13" x14ac:dyDescent="0.25">
      <c r="C67" s="10"/>
      <c r="D67" s="10"/>
    </row>
    <row r="69" spans="2:13" ht="30" x14ac:dyDescent="0.25">
      <c r="B69" s="21">
        <v>2</v>
      </c>
      <c r="C69" s="17" t="s">
        <v>46</v>
      </c>
    </row>
    <row r="72" spans="2:13" s="29" customFormat="1" ht="33" customHeight="1" x14ac:dyDescent="0.25">
      <c r="C72" s="30"/>
      <c r="D72" s="77" t="s">
        <v>29</v>
      </c>
      <c r="E72" s="77"/>
      <c r="F72" s="31" t="s">
        <v>24</v>
      </c>
      <c r="G72" s="31" t="s">
        <v>25</v>
      </c>
      <c r="H72" s="31" t="s">
        <v>8</v>
      </c>
      <c r="I72" s="32" t="s">
        <v>10</v>
      </c>
      <c r="J72" s="32" t="s">
        <v>20</v>
      </c>
      <c r="K72" s="33" t="s">
        <v>16</v>
      </c>
      <c r="L72" s="32" t="s">
        <v>22</v>
      </c>
      <c r="M72" s="31" t="s">
        <v>30</v>
      </c>
    </row>
    <row r="73" spans="2:13" ht="30" customHeight="1" x14ac:dyDescent="0.25">
      <c r="C73" s="67" t="s">
        <v>0</v>
      </c>
      <c r="D73" s="3" t="s">
        <v>1</v>
      </c>
      <c r="E73" s="3">
        <v>147</v>
      </c>
      <c r="F73" s="52">
        <v>48</v>
      </c>
      <c r="G73" s="52">
        <v>12</v>
      </c>
      <c r="H73" s="52">
        <v>12</v>
      </c>
      <c r="I73" s="52">
        <v>60</v>
      </c>
      <c r="J73" s="55">
        <v>15</v>
      </c>
      <c r="K73" s="19">
        <v>1</v>
      </c>
      <c r="L73" s="11">
        <f>E73*F73+E74*G73+E75*H73</f>
        <v>8820</v>
      </c>
      <c r="M73" s="3">
        <f>L73+D78*K73</f>
        <v>8878</v>
      </c>
    </row>
    <row r="74" spans="2:13" ht="30" customHeight="1" x14ac:dyDescent="0.25">
      <c r="C74" s="67"/>
      <c r="D74" s="3" t="s">
        <v>2</v>
      </c>
      <c r="E74" s="3">
        <v>95</v>
      </c>
      <c r="F74" s="53"/>
      <c r="G74" s="53"/>
      <c r="H74" s="53"/>
      <c r="I74" s="53"/>
      <c r="J74" s="56"/>
      <c r="K74" s="19">
        <v>30</v>
      </c>
      <c r="L74" s="11">
        <f>E73*F73+(E74*G73)*3+(E75*H73)*3</f>
        <v>12348</v>
      </c>
      <c r="M74" s="14">
        <f>L74+D78*K74</f>
        <v>14088</v>
      </c>
    </row>
    <row r="75" spans="2:13" ht="30" customHeight="1" x14ac:dyDescent="0.25">
      <c r="C75" s="67"/>
      <c r="D75" s="3" t="s">
        <v>23</v>
      </c>
      <c r="E75" s="3">
        <v>52</v>
      </c>
      <c r="F75" s="53"/>
      <c r="G75" s="53"/>
      <c r="H75" s="53"/>
      <c r="I75" s="53"/>
      <c r="J75" s="56"/>
      <c r="K75" s="19">
        <v>20</v>
      </c>
      <c r="L75" s="11">
        <f>E73*F73+(E74*G73)*2+(E75*H73)*2</f>
        <v>10584</v>
      </c>
      <c r="M75" s="3">
        <f>L75+D78*K75</f>
        <v>11744</v>
      </c>
    </row>
    <row r="76" spans="2:13" ht="30" customHeight="1" x14ac:dyDescent="0.25">
      <c r="C76" s="67"/>
      <c r="D76" s="3"/>
      <c r="E76" s="3"/>
      <c r="F76" s="54"/>
      <c r="G76" s="54"/>
      <c r="H76" s="54"/>
      <c r="I76" s="54"/>
      <c r="J76" s="57"/>
      <c r="K76" s="19">
        <v>10</v>
      </c>
      <c r="L76" s="11">
        <f>E73*F73+E74*G73+E75*H73</f>
        <v>8820</v>
      </c>
      <c r="M76" s="3">
        <f>L76+D78*K76</f>
        <v>9400</v>
      </c>
    </row>
    <row r="77" spans="2:13" x14ac:dyDescent="0.25">
      <c r="C77" s="76" t="s">
        <v>26</v>
      </c>
      <c r="D77" s="47" t="s">
        <v>27</v>
      </c>
      <c r="E77" s="59"/>
      <c r="F77" s="60"/>
      <c r="G77" s="60"/>
      <c r="H77" s="61"/>
      <c r="I77" s="61"/>
      <c r="J77" s="61"/>
      <c r="K77" s="63"/>
    </row>
    <row r="78" spans="2:13" x14ac:dyDescent="0.25">
      <c r="C78" s="76"/>
      <c r="D78" s="47">
        <v>58</v>
      </c>
      <c r="E78" s="59"/>
      <c r="F78" s="60"/>
      <c r="G78" s="60"/>
      <c r="H78" s="62"/>
      <c r="I78" s="62"/>
      <c r="J78" s="62"/>
      <c r="K78" s="64"/>
    </row>
    <row r="80" spans="2:13" s="29" customFormat="1" ht="45" x14ac:dyDescent="0.25">
      <c r="C80" s="30"/>
      <c r="D80" s="77" t="s">
        <v>29</v>
      </c>
      <c r="E80" s="77"/>
      <c r="F80" s="31" t="s">
        <v>24</v>
      </c>
      <c r="G80" s="31" t="s">
        <v>25</v>
      </c>
      <c r="H80" s="31" t="s">
        <v>8</v>
      </c>
      <c r="I80" s="32" t="s">
        <v>10</v>
      </c>
      <c r="J80" s="32" t="s">
        <v>20</v>
      </c>
      <c r="K80" s="33" t="s">
        <v>16</v>
      </c>
      <c r="L80" s="32" t="s">
        <v>22</v>
      </c>
      <c r="M80" s="31" t="s">
        <v>30</v>
      </c>
    </row>
    <row r="81" spans="3:13" ht="27.6" customHeight="1" x14ac:dyDescent="0.25">
      <c r="C81" s="67" t="s">
        <v>17</v>
      </c>
      <c r="D81" s="3" t="s">
        <v>1</v>
      </c>
      <c r="E81" s="3">
        <v>147</v>
      </c>
      <c r="F81" s="55">
        <v>48</v>
      </c>
      <c r="G81" s="78"/>
      <c r="H81" s="78"/>
      <c r="I81" s="52">
        <v>48</v>
      </c>
      <c r="J81" s="55">
        <v>12</v>
      </c>
      <c r="K81" s="19">
        <v>1</v>
      </c>
      <c r="L81" s="11">
        <f>E81*F81+E82*G81+E83*H81</f>
        <v>7056</v>
      </c>
      <c r="M81" s="3">
        <f>L81+D86*K81</f>
        <v>7114</v>
      </c>
    </row>
    <row r="82" spans="3:13" ht="27.6" customHeight="1" x14ac:dyDescent="0.25">
      <c r="C82" s="67"/>
      <c r="D82" s="3" t="s">
        <v>2</v>
      </c>
      <c r="E82" s="3">
        <v>95</v>
      </c>
      <c r="F82" s="56"/>
      <c r="G82" s="79"/>
      <c r="H82" s="79"/>
      <c r="I82" s="53"/>
      <c r="J82" s="56"/>
      <c r="K82" s="19">
        <v>30</v>
      </c>
      <c r="L82" s="11">
        <f>E81*F81+E82*G81+E83*H81</f>
        <v>7056</v>
      </c>
      <c r="M82" s="14">
        <f>L82+D86*K82</f>
        <v>8796</v>
      </c>
    </row>
    <row r="83" spans="3:13" ht="27.6" customHeight="1" x14ac:dyDescent="0.25">
      <c r="C83" s="67"/>
      <c r="D83" s="3" t="s">
        <v>23</v>
      </c>
      <c r="E83" s="3">
        <v>52</v>
      </c>
      <c r="F83" s="56"/>
      <c r="G83" s="79"/>
      <c r="H83" s="79"/>
      <c r="I83" s="53"/>
      <c r="J83" s="56"/>
      <c r="K83" s="19">
        <v>20</v>
      </c>
      <c r="L83" s="11">
        <f>E81*F81+E82*G81+E83*H81</f>
        <v>7056</v>
      </c>
      <c r="M83" s="3">
        <f>L83+D86*K83</f>
        <v>8216</v>
      </c>
    </row>
    <row r="84" spans="3:13" ht="27.6" customHeight="1" x14ac:dyDescent="0.25">
      <c r="C84" s="67"/>
      <c r="D84" s="3"/>
      <c r="E84" s="3"/>
      <c r="F84" s="57"/>
      <c r="G84" s="80"/>
      <c r="H84" s="80"/>
      <c r="I84" s="54"/>
      <c r="J84" s="57"/>
      <c r="K84" s="19">
        <v>10</v>
      </c>
      <c r="L84" s="11">
        <f>E81*F81+E82*G81+E83*H81</f>
        <v>7056</v>
      </c>
      <c r="M84" s="3">
        <f>L84+D86*K84</f>
        <v>7636</v>
      </c>
    </row>
    <row r="85" spans="3:13" x14ac:dyDescent="0.25">
      <c r="C85" s="76" t="s">
        <v>26</v>
      </c>
      <c r="D85" s="48" t="s">
        <v>27</v>
      </c>
      <c r="E85" s="59"/>
      <c r="F85" s="60"/>
      <c r="G85" s="60"/>
      <c r="H85" s="61"/>
      <c r="I85" s="61"/>
      <c r="J85" s="61"/>
      <c r="K85" s="63"/>
    </row>
    <row r="86" spans="3:13" x14ac:dyDescent="0.25">
      <c r="C86" s="76"/>
      <c r="D86" s="47">
        <v>58</v>
      </c>
      <c r="E86" s="59"/>
      <c r="F86" s="60"/>
      <c r="G86" s="60"/>
      <c r="H86" s="62"/>
      <c r="I86" s="62"/>
      <c r="J86" s="62"/>
      <c r="K86" s="64"/>
    </row>
    <row r="88" spans="3:13" x14ac:dyDescent="0.25">
      <c r="C88" s="10"/>
      <c r="D88" s="77" t="s">
        <v>29</v>
      </c>
      <c r="E88" s="77"/>
      <c r="F88" s="2" t="s">
        <v>24</v>
      </c>
      <c r="G88" s="2" t="s">
        <v>25</v>
      </c>
      <c r="H88" s="2" t="s">
        <v>8</v>
      </c>
      <c r="I88" s="3" t="s">
        <v>10</v>
      </c>
      <c r="J88" s="3" t="s">
        <v>20</v>
      </c>
      <c r="K88" s="19" t="s">
        <v>16</v>
      </c>
      <c r="L88" s="3" t="s">
        <v>22</v>
      </c>
      <c r="M88" s="2" t="s">
        <v>30</v>
      </c>
    </row>
    <row r="89" spans="3:13" ht="31.9" customHeight="1" x14ac:dyDescent="0.25">
      <c r="C89" s="50" t="s">
        <v>4</v>
      </c>
      <c r="D89" s="3" t="s">
        <v>1</v>
      </c>
      <c r="E89" s="3">
        <v>147</v>
      </c>
      <c r="F89" s="55">
        <v>16</v>
      </c>
      <c r="G89" s="55">
        <v>12</v>
      </c>
      <c r="H89" s="55">
        <v>12</v>
      </c>
      <c r="I89" s="52">
        <v>28</v>
      </c>
      <c r="J89" s="55">
        <v>7</v>
      </c>
      <c r="K89" s="19">
        <v>1</v>
      </c>
      <c r="L89" s="11">
        <f>E89*F89+E90*G89+E91*H89</f>
        <v>4116</v>
      </c>
      <c r="M89" s="3">
        <f>L89+D94*K89</f>
        <v>4174</v>
      </c>
    </row>
    <row r="90" spans="3:13" ht="31.9" customHeight="1" x14ac:dyDescent="0.25">
      <c r="C90" s="50"/>
      <c r="D90" s="3" t="s">
        <v>2</v>
      </c>
      <c r="E90" s="3">
        <v>95</v>
      </c>
      <c r="F90" s="56"/>
      <c r="G90" s="56"/>
      <c r="H90" s="56"/>
      <c r="I90" s="53"/>
      <c r="J90" s="56"/>
      <c r="K90" s="19">
        <v>30</v>
      </c>
      <c r="L90" s="11">
        <f>E89*F89+(E90*G89)*3+(E91*H89)*3</f>
        <v>7644</v>
      </c>
      <c r="M90" s="14">
        <f>L90+D94*K90</f>
        <v>9384</v>
      </c>
    </row>
    <row r="91" spans="3:13" ht="31.9" customHeight="1" x14ac:dyDescent="0.25">
      <c r="C91" s="50"/>
      <c r="D91" s="3" t="s">
        <v>23</v>
      </c>
      <c r="E91" s="3">
        <v>52</v>
      </c>
      <c r="F91" s="56"/>
      <c r="G91" s="56"/>
      <c r="H91" s="56"/>
      <c r="I91" s="53"/>
      <c r="J91" s="56"/>
      <c r="K91" s="19">
        <v>20</v>
      </c>
      <c r="L91" s="11">
        <f>E89*F89+(E90*G89)*2+(E91*H89)*2</f>
        <v>5880</v>
      </c>
      <c r="M91" s="3">
        <f>L91+D94*K91</f>
        <v>7040</v>
      </c>
    </row>
    <row r="92" spans="3:13" ht="31.9" customHeight="1" x14ac:dyDescent="0.25">
      <c r="C92" s="50"/>
      <c r="D92" s="3"/>
      <c r="E92" s="3"/>
      <c r="F92" s="57"/>
      <c r="G92" s="57"/>
      <c r="H92" s="57"/>
      <c r="I92" s="54"/>
      <c r="J92" s="57"/>
      <c r="K92" s="19">
        <v>10</v>
      </c>
      <c r="L92" s="11">
        <f>E89*F89+E90*G89+E91*H89</f>
        <v>4116</v>
      </c>
      <c r="M92" s="3">
        <f>L92+D94*K92</f>
        <v>4696</v>
      </c>
    </row>
    <row r="93" spans="3:13" x14ac:dyDescent="0.25">
      <c r="C93" s="76" t="s">
        <v>26</v>
      </c>
      <c r="D93" s="48" t="s">
        <v>27</v>
      </c>
      <c r="E93" s="59"/>
      <c r="F93" s="60"/>
      <c r="G93" s="60"/>
      <c r="H93" s="61"/>
      <c r="I93" s="61"/>
      <c r="J93" s="61"/>
      <c r="K93" s="63"/>
    </row>
    <row r="94" spans="3:13" x14ac:dyDescent="0.25">
      <c r="C94" s="76"/>
      <c r="D94" s="47">
        <v>58</v>
      </c>
      <c r="E94" s="59"/>
      <c r="F94" s="60"/>
      <c r="G94" s="60"/>
      <c r="H94" s="62"/>
      <c r="I94" s="62"/>
      <c r="J94" s="62"/>
      <c r="K94" s="64"/>
    </row>
    <row r="96" spans="3:13" ht="27" x14ac:dyDescent="0.25">
      <c r="C96" s="20" t="s">
        <v>19</v>
      </c>
    </row>
    <row r="97" spans="2:15" s="29" customFormat="1" ht="45" x14ac:dyDescent="0.25">
      <c r="D97" s="77" t="s">
        <v>29</v>
      </c>
      <c r="E97" s="77"/>
      <c r="F97" s="34" t="s">
        <v>24</v>
      </c>
      <c r="G97" s="31" t="s">
        <v>25</v>
      </c>
      <c r="H97" s="31" t="s">
        <v>8</v>
      </c>
      <c r="I97" s="32" t="s">
        <v>10</v>
      </c>
      <c r="J97" s="32" t="s">
        <v>20</v>
      </c>
      <c r="K97" s="33" t="s">
        <v>16</v>
      </c>
      <c r="L97" s="32" t="s">
        <v>22</v>
      </c>
      <c r="M97" s="31" t="s">
        <v>30</v>
      </c>
    </row>
    <row r="98" spans="2:15" ht="15.75" x14ac:dyDescent="0.25">
      <c r="C98" s="92" t="s">
        <v>18</v>
      </c>
      <c r="D98" s="3" t="s">
        <v>1</v>
      </c>
      <c r="E98" s="3">
        <v>147</v>
      </c>
      <c r="F98" s="78"/>
      <c r="G98" s="78">
        <v>12</v>
      </c>
      <c r="H98" s="78">
        <v>12</v>
      </c>
      <c r="I98" s="52">
        <v>12</v>
      </c>
      <c r="J98" s="52">
        <v>3</v>
      </c>
      <c r="K98" s="19">
        <v>1</v>
      </c>
      <c r="L98" s="11">
        <f>E99*G98+E100*H98</f>
        <v>1764</v>
      </c>
      <c r="M98" s="3">
        <f>L98+D103*K98</f>
        <v>1822</v>
      </c>
    </row>
    <row r="99" spans="2:15" ht="15.75" x14ac:dyDescent="0.25">
      <c r="C99" s="92"/>
      <c r="D99" s="3" t="s">
        <v>2</v>
      </c>
      <c r="E99" s="3">
        <v>95</v>
      </c>
      <c r="F99" s="79"/>
      <c r="G99" s="79"/>
      <c r="H99" s="79"/>
      <c r="I99" s="53"/>
      <c r="J99" s="53"/>
      <c r="K99" s="19">
        <v>30</v>
      </c>
      <c r="L99" s="11">
        <f>(E99*G98)*3+(E100*H98)*3</f>
        <v>5292</v>
      </c>
      <c r="M99" s="14">
        <f>L99+D103*K99</f>
        <v>7032</v>
      </c>
    </row>
    <row r="100" spans="2:15" ht="15.75" x14ac:dyDescent="0.25">
      <c r="C100" s="92"/>
      <c r="D100" s="3" t="s">
        <v>23</v>
      </c>
      <c r="E100" s="3">
        <v>52</v>
      </c>
      <c r="F100" s="79"/>
      <c r="G100" s="79"/>
      <c r="H100" s="79"/>
      <c r="I100" s="53"/>
      <c r="J100" s="53"/>
      <c r="K100" s="19">
        <v>20</v>
      </c>
      <c r="L100" s="11">
        <f>(E99*G98)*2+(E100*H98)*2</f>
        <v>3528</v>
      </c>
      <c r="M100" s="3">
        <f>L100+D103*K100</f>
        <v>4688</v>
      </c>
    </row>
    <row r="101" spans="2:15" ht="15.75" x14ac:dyDescent="0.25">
      <c r="C101" s="92"/>
      <c r="D101" s="3"/>
      <c r="E101" s="3"/>
      <c r="F101" s="80"/>
      <c r="G101" s="80"/>
      <c r="H101" s="80"/>
      <c r="I101" s="54"/>
      <c r="J101" s="54"/>
      <c r="K101" s="19">
        <v>10</v>
      </c>
      <c r="L101" s="11">
        <f>E99*G98+E100*H98</f>
        <v>1764</v>
      </c>
      <c r="M101" s="3">
        <f>L101+D103*K101</f>
        <v>2344</v>
      </c>
    </row>
    <row r="102" spans="2:15" x14ac:dyDescent="0.25">
      <c r="C102" s="58" t="s">
        <v>26</v>
      </c>
      <c r="D102" s="16" t="s">
        <v>27</v>
      </c>
    </row>
    <row r="103" spans="2:15" x14ac:dyDescent="0.25">
      <c r="C103" s="58"/>
      <c r="D103" s="3">
        <v>58</v>
      </c>
    </row>
    <row r="107" spans="2:15" ht="30" x14ac:dyDescent="0.25">
      <c r="B107" s="21">
        <v>3</v>
      </c>
      <c r="C107" s="17" t="s">
        <v>43</v>
      </c>
    </row>
    <row r="110" spans="2:15" s="29" customFormat="1" ht="39" customHeight="1" x14ac:dyDescent="0.25">
      <c r="C110" s="30"/>
      <c r="D110" s="27" t="s">
        <v>28</v>
      </c>
      <c r="E110" s="65" t="s">
        <v>40</v>
      </c>
      <c r="F110" s="66"/>
      <c r="G110" s="31" t="s">
        <v>24</v>
      </c>
      <c r="H110" s="31" t="s">
        <v>25</v>
      </c>
      <c r="I110" s="31" t="s">
        <v>8</v>
      </c>
      <c r="J110" s="32" t="s">
        <v>10</v>
      </c>
      <c r="K110" s="32" t="s">
        <v>41</v>
      </c>
      <c r="L110" s="32" t="s">
        <v>20</v>
      </c>
      <c r="M110" s="33" t="s">
        <v>16</v>
      </c>
      <c r="N110" s="32" t="s">
        <v>22</v>
      </c>
      <c r="O110" s="31" t="s">
        <v>30</v>
      </c>
    </row>
    <row r="111" spans="2:15" ht="28.9" customHeight="1" x14ac:dyDescent="0.25">
      <c r="C111" s="67" t="s">
        <v>0</v>
      </c>
      <c r="D111" s="51">
        <f>D22</f>
        <v>125</v>
      </c>
      <c r="E111" s="3" t="s">
        <v>1</v>
      </c>
      <c r="F111" s="14">
        <v>147</v>
      </c>
      <c r="G111" s="55">
        <v>48</v>
      </c>
      <c r="H111" s="55">
        <v>12</v>
      </c>
      <c r="I111" s="55">
        <v>12</v>
      </c>
      <c r="J111" s="52">
        <v>60</v>
      </c>
      <c r="K111" s="52">
        <v>3</v>
      </c>
      <c r="L111" s="55">
        <v>15</v>
      </c>
      <c r="M111" s="19">
        <v>1</v>
      </c>
      <c r="N111" s="11">
        <f>F111*G111+(D111*K111)*M111</f>
        <v>7431</v>
      </c>
      <c r="O111" s="3">
        <f>N111+D116*M111</f>
        <v>7489</v>
      </c>
    </row>
    <row r="112" spans="2:15" ht="28.9" customHeight="1" x14ac:dyDescent="0.25">
      <c r="C112" s="67"/>
      <c r="D112" s="51"/>
      <c r="E112" s="3" t="s">
        <v>2</v>
      </c>
      <c r="F112" s="3">
        <v>95</v>
      </c>
      <c r="G112" s="56"/>
      <c r="H112" s="56"/>
      <c r="I112" s="56"/>
      <c r="J112" s="53"/>
      <c r="K112" s="53"/>
      <c r="L112" s="56"/>
      <c r="M112" s="19">
        <v>30</v>
      </c>
      <c r="N112" s="11">
        <f>F111*G111+(D111*K111)*M112</f>
        <v>18306</v>
      </c>
      <c r="O112" s="14">
        <f>N112+D116*M112</f>
        <v>20046</v>
      </c>
    </row>
    <row r="113" spans="3:15" ht="28.9" customHeight="1" x14ac:dyDescent="0.25">
      <c r="C113" s="67"/>
      <c r="D113" s="51"/>
      <c r="E113" s="3" t="s">
        <v>23</v>
      </c>
      <c r="F113" s="3">
        <v>52</v>
      </c>
      <c r="G113" s="56"/>
      <c r="H113" s="56"/>
      <c r="I113" s="56"/>
      <c r="J113" s="53"/>
      <c r="K113" s="53"/>
      <c r="L113" s="56"/>
      <c r="M113" s="19">
        <v>20</v>
      </c>
      <c r="N113" s="11">
        <f>F111*G111+(D111*K111)*M113</f>
        <v>14556</v>
      </c>
      <c r="O113" s="3">
        <f>N113+D116*M113</f>
        <v>15716</v>
      </c>
    </row>
    <row r="114" spans="3:15" ht="28.9" customHeight="1" x14ac:dyDescent="0.25">
      <c r="C114" s="67"/>
      <c r="D114" s="51"/>
      <c r="E114" s="3"/>
      <c r="F114" s="3"/>
      <c r="G114" s="57"/>
      <c r="H114" s="57"/>
      <c r="I114" s="57"/>
      <c r="J114" s="54"/>
      <c r="K114" s="54"/>
      <c r="L114" s="57"/>
      <c r="M114" s="19">
        <v>10</v>
      </c>
      <c r="N114" s="11">
        <f>F111*G111+(D111*K111)*M114</f>
        <v>10806</v>
      </c>
      <c r="O114" s="3">
        <f>N114+D116*M114</f>
        <v>11386</v>
      </c>
    </row>
    <row r="115" spans="3:15" x14ac:dyDescent="0.25">
      <c r="C115" s="58" t="s">
        <v>26</v>
      </c>
      <c r="D115" s="2" t="s">
        <v>27</v>
      </c>
      <c r="E115" s="59"/>
      <c r="F115" s="60"/>
      <c r="G115" s="60"/>
      <c r="H115" s="61"/>
      <c r="I115" s="61"/>
      <c r="J115" s="61"/>
      <c r="K115" s="63"/>
    </row>
    <row r="116" spans="3:15" x14ac:dyDescent="0.25">
      <c r="C116" s="58"/>
      <c r="D116" s="3">
        <v>58</v>
      </c>
      <c r="E116" s="59"/>
      <c r="F116" s="60"/>
      <c r="G116" s="60"/>
      <c r="H116" s="62"/>
      <c r="I116" s="62"/>
      <c r="J116" s="62"/>
      <c r="K116" s="64"/>
    </row>
    <row r="118" spans="3:15" ht="27.6" customHeight="1" x14ac:dyDescent="0.25">
      <c r="C118" s="30"/>
      <c r="D118" s="27" t="s">
        <v>28</v>
      </c>
      <c r="E118" s="65" t="s">
        <v>40</v>
      </c>
      <c r="F118" s="66"/>
      <c r="G118" s="31" t="s">
        <v>24</v>
      </c>
      <c r="H118" s="31" t="s">
        <v>25</v>
      </c>
      <c r="I118" s="31" t="s">
        <v>8</v>
      </c>
      <c r="J118" s="32" t="s">
        <v>10</v>
      </c>
      <c r="K118" s="32" t="s">
        <v>41</v>
      </c>
      <c r="L118" s="32" t="s">
        <v>20</v>
      </c>
      <c r="M118" s="33" t="s">
        <v>16</v>
      </c>
      <c r="N118" s="32" t="s">
        <v>22</v>
      </c>
      <c r="O118" s="31" t="s">
        <v>30</v>
      </c>
    </row>
    <row r="119" spans="3:15" ht="25.15" customHeight="1" x14ac:dyDescent="0.25">
      <c r="C119" s="67" t="s">
        <v>17</v>
      </c>
      <c r="D119" s="51">
        <f>D22</f>
        <v>125</v>
      </c>
      <c r="E119" s="3" t="s">
        <v>1</v>
      </c>
      <c r="F119" s="14">
        <v>147</v>
      </c>
      <c r="G119" s="55">
        <v>48</v>
      </c>
      <c r="H119" s="55"/>
      <c r="I119" s="55"/>
      <c r="J119" s="52">
        <v>48</v>
      </c>
      <c r="K119" s="55"/>
      <c r="L119" s="55">
        <v>12</v>
      </c>
      <c r="M119" s="19">
        <v>1</v>
      </c>
      <c r="N119" s="11">
        <f>F119*G119+(D119*K119)*M119</f>
        <v>7056</v>
      </c>
      <c r="O119" s="3">
        <f>N119+D124*M119</f>
        <v>7114</v>
      </c>
    </row>
    <row r="120" spans="3:15" ht="25.15" customHeight="1" x14ac:dyDescent="0.25">
      <c r="C120" s="67"/>
      <c r="D120" s="51"/>
      <c r="E120" s="3" t="s">
        <v>2</v>
      </c>
      <c r="F120" s="3">
        <v>95</v>
      </c>
      <c r="G120" s="56"/>
      <c r="H120" s="56"/>
      <c r="I120" s="56"/>
      <c r="J120" s="53"/>
      <c r="K120" s="56"/>
      <c r="L120" s="56"/>
      <c r="M120" s="19">
        <v>30</v>
      </c>
      <c r="N120" s="11">
        <f>F119*G119+(D119*K119)*M120</f>
        <v>7056</v>
      </c>
      <c r="O120" s="14">
        <f>N120+D124*M120</f>
        <v>8796</v>
      </c>
    </row>
    <row r="121" spans="3:15" ht="25.15" customHeight="1" x14ac:dyDescent="0.25">
      <c r="C121" s="67"/>
      <c r="D121" s="51"/>
      <c r="E121" s="3" t="s">
        <v>23</v>
      </c>
      <c r="F121" s="3">
        <v>52</v>
      </c>
      <c r="G121" s="56"/>
      <c r="H121" s="56"/>
      <c r="I121" s="56"/>
      <c r="J121" s="53"/>
      <c r="K121" s="56"/>
      <c r="L121" s="56"/>
      <c r="M121" s="19">
        <v>20</v>
      </c>
      <c r="N121" s="11">
        <f>F119*G119+(D119*K119)*M121</f>
        <v>7056</v>
      </c>
      <c r="O121" s="3">
        <f>N121+D124*M121</f>
        <v>8216</v>
      </c>
    </row>
    <row r="122" spans="3:15" ht="25.15" customHeight="1" x14ac:dyDescent="0.25">
      <c r="C122" s="67"/>
      <c r="D122" s="51"/>
      <c r="E122" s="3"/>
      <c r="F122" s="3"/>
      <c r="G122" s="57"/>
      <c r="H122" s="57"/>
      <c r="I122" s="57"/>
      <c r="J122" s="54"/>
      <c r="K122" s="57"/>
      <c r="L122" s="57"/>
      <c r="M122" s="19">
        <v>10</v>
      </c>
      <c r="N122" s="11">
        <f>F119*G119+(D119*K119)*M122</f>
        <v>7056</v>
      </c>
      <c r="O122" s="3">
        <f>N122+D124*M122</f>
        <v>7636</v>
      </c>
    </row>
    <row r="123" spans="3:15" ht="13.9" customHeight="1" x14ac:dyDescent="0.25">
      <c r="C123" s="58" t="s">
        <v>26</v>
      </c>
      <c r="D123" s="2" t="s">
        <v>27</v>
      </c>
      <c r="E123" s="59"/>
      <c r="F123" s="60"/>
      <c r="G123" s="60"/>
      <c r="H123" s="61"/>
      <c r="I123" s="61"/>
      <c r="J123" s="61"/>
      <c r="K123" s="63"/>
    </row>
    <row r="124" spans="3:15" ht="13.9" customHeight="1" x14ac:dyDescent="0.25">
      <c r="C124" s="58"/>
      <c r="D124" s="3">
        <v>58</v>
      </c>
      <c r="E124" s="59"/>
      <c r="F124" s="60"/>
      <c r="G124" s="60"/>
      <c r="H124" s="62"/>
      <c r="I124" s="62"/>
      <c r="J124" s="62"/>
      <c r="K124" s="64"/>
    </row>
    <row r="125" spans="3:15" ht="13.15" customHeight="1" x14ac:dyDescent="0.25"/>
    <row r="126" spans="3:15" ht="27.6" customHeight="1" x14ac:dyDescent="0.25">
      <c r="C126" s="30"/>
      <c r="D126" s="27" t="s">
        <v>28</v>
      </c>
      <c r="E126" s="65" t="s">
        <v>40</v>
      </c>
      <c r="F126" s="66"/>
      <c r="G126" s="31" t="s">
        <v>24</v>
      </c>
      <c r="H126" s="31" t="s">
        <v>25</v>
      </c>
      <c r="I126" s="31" t="s">
        <v>8</v>
      </c>
      <c r="J126" s="32" t="s">
        <v>10</v>
      </c>
      <c r="K126" s="32" t="s">
        <v>41</v>
      </c>
      <c r="L126" s="32" t="s">
        <v>20</v>
      </c>
      <c r="M126" s="33" t="s">
        <v>16</v>
      </c>
      <c r="N126" s="32" t="s">
        <v>22</v>
      </c>
      <c r="O126" s="31" t="s">
        <v>30</v>
      </c>
    </row>
    <row r="127" spans="3:15" ht="25.9" customHeight="1" x14ac:dyDescent="0.25">
      <c r="C127" s="50" t="s">
        <v>4</v>
      </c>
      <c r="D127" s="51">
        <f>D22</f>
        <v>125</v>
      </c>
      <c r="E127" s="3" t="s">
        <v>1</v>
      </c>
      <c r="F127" s="14">
        <v>147</v>
      </c>
      <c r="G127" s="55">
        <v>16</v>
      </c>
      <c r="H127" s="55">
        <v>12</v>
      </c>
      <c r="I127" s="55">
        <v>12</v>
      </c>
      <c r="J127" s="52">
        <v>28</v>
      </c>
      <c r="K127" s="55">
        <v>3</v>
      </c>
      <c r="L127" s="55">
        <v>7</v>
      </c>
      <c r="M127" s="19">
        <v>1</v>
      </c>
      <c r="N127" s="11">
        <f>F127*G127+D127*K127</f>
        <v>2727</v>
      </c>
      <c r="O127" s="3">
        <f>N127+D132*M127</f>
        <v>2785</v>
      </c>
    </row>
    <row r="128" spans="3:15" ht="25.9" customHeight="1" x14ac:dyDescent="0.25">
      <c r="C128" s="50"/>
      <c r="D128" s="51"/>
      <c r="E128" s="3" t="s">
        <v>2</v>
      </c>
      <c r="F128" s="3">
        <v>95</v>
      </c>
      <c r="G128" s="56"/>
      <c r="H128" s="56"/>
      <c r="I128" s="56"/>
      <c r="J128" s="53"/>
      <c r="K128" s="56"/>
      <c r="L128" s="56"/>
      <c r="M128" s="19">
        <v>30</v>
      </c>
      <c r="N128" s="11">
        <f>F127*G127+(D127*K127)*M128</f>
        <v>13602</v>
      </c>
      <c r="O128" s="14">
        <f>N128+D132*M128</f>
        <v>15342</v>
      </c>
    </row>
    <row r="129" spans="2:15" ht="25.9" customHeight="1" x14ac:dyDescent="0.25">
      <c r="C129" s="50"/>
      <c r="D129" s="51"/>
      <c r="E129" s="3" t="s">
        <v>23</v>
      </c>
      <c r="F129" s="3">
        <v>52</v>
      </c>
      <c r="G129" s="56"/>
      <c r="H129" s="56"/>
      <c r="I129" s="56"/>
      <c r="J129" s="53"/>
      <c r="K129" s="56"/>
      <c r="L129" s="56"/>
      <c r="M129" s="19">
        <v>20</v>
      </c>
      <c r="N129" s="11">
        <f>F127*G127+(D127*K127)*M129</f>
        <v>9852</v>
      </c>
      <c r="O129" s="3">
        <f>N129+D132*M129</f>
        <v>11012</v>
      </c>
    </row>
    <row r="130" spans="2:15" ht="25.9" customHeight="1" x14ac:dyDescent="0.25">
      <c r="C130" s="50"/>
      <c r="D130" s="51"/>
      <c r="E130" s="3"/>
      <c r="F130" s="3"/>
      <c r="G130" s="57"/>
      <c r="H130" s="57"/>
      <c r="I130" s="57"/>
      <c r="J130" s="54"/>
      <c r="K130" s="57"/>
      <c r="L130" s="57"/>
      <c r="M130" s="19">
        <v>10</v>
      </c>
      <c r="N130" s="11">
        <f>F127*G127+(D127*K127)*M130</f>
        <v>6102</v>
      </c>
      <c r="O130" s="3">
        <f>N130+D132*M130</f>
        <v>6682</v>
      </c>
    </row>
    <row r="131" spans="2:15" ht="13.15" customHeight="1" x14ac:dyDescent="0.25">
      <c r="C131" s="58" t="s">
        <v>26</v>
      </c>
      <c r="D131" s="2" t="s">
        <v>27</v>
      </c>
      <c r="E131" s="59"/>
      <c r="F131" s="60"/>
      <c r="G131" s="60"/>
      <c r="H131" s="61"/>
      <c r="I131" s="61"/>
      <c r="J131" s="61"/>
      <c r="K131" s="63"/>
    </row>
    <row r="132" spans="2:15" ht="13.15" customHeight="1" x14ac:dyDescent="0.25">
      <c r="C132" s="58"/>
      <c r="D132" s="3">
        <v>58</v>
      </c>
      <c r="E132" s="59"/>
      <c r="F132" s="60"/>
      <c r="G132" s="60"/>
      <c r="H132" s="62"/>
      <c r="I132" s="62"/>
      <c r="J132" s="62"/>
      <c r="K132" s="64"/>
    </row>
    <row r="133" spans="2:15" ht="13.15" customHeight="1" x14ac:dyDescent="0.25"/>
    <row r="134" spans="2:15" ht="13.15" customHeight="1" x14ac:dyDescent="0.25"/>
    <row r="136" spans="2:15" ht="30" x14ac:dyDescent="0.25">
      <c r="B136" s="21">
        <v>4</v>
      </c>
      <c r="C136" s="17" t="s">
        <v>45</v>
      </c>
    </row>
    <row r="139" spans="2:15" s="29" customFormat="1" ht="59.45" customHeight="1" x14ac:dyDescent="0.25">
      <c r="C139" s="30"/>
      <c r="D139" s="28" t="s">
        <v>42</v>
      </c>
      <c r="E139" s="65" t="s">
        <v>40</v>
      </c>
      <c r="F139" s="66"/>
      <c r="G139" s="31" t="s">
        <v>24</v>
      </c>
      <c r="H139" s="31" t="s">
        <v>25</v>
      </c>
      <c r="I139" s="31" t="s">
        <v>8</v>
      </c>
      <c r="J139" s="32" t="s">
        <v>10</v>
      </c>
      <c r="K139" s="32" t="s">
        <v>41</v>
      </c>
      <c r="L139" s="32" t="s">
        <v>20</v>
      </c>
      <c r="M139" s="33" t="s">
        <v>16</v>
      </c>
      <c r="N139" s="32" t="s">
        <v>22</v>
      </c>
      <c r="O139" s="31" t="s">
        <v>30</v>
      </c>
    </row>
    <row r="140" spans="2:15" ht="31.9" customHeight="1" x14ac:dyDescent="0.25">
      <c r="C140" s="67" t="s">
        <v>0</v>
      </c>
      <c r="D140" s="51">
        <f>F141*I140</f>
        <v>1140</v>
      </c>
      <c r="E140" s="3" t="s">
        <v>1</v>
      </c>
      <c r="F140" s="3">
        <v>147</v>
      </c>
      <c r="G140" s="55">
        <v>48</v>
      </c>
      <c r="H140" s="55">
        <v>12</v>
      </c>
      <c r="I140" s="55">
        <v>12</v>
      </c>
      <c r="J140" s="52">
        <v>60</v>
      </c>
      <c r="K140" s="55">
        <v>3</v>
      </c>
      <c r="L140" s="55">
        <v>15</v>
      </c>
      <c r="M140" s="19">
        <v>1</v>
      </c>
      <c r="N140" s="11">
        <f>(F140*G140+F141*H140+F142*I140)+D140</f>
        <v>9960</v>
      </c>
      <c r="O140" s="3">
        <f>N140+D145*M140</f>
        <v>10018</v>
      </c>
    </row>
    <row r="141" spans="2:15" ht="31.9" customHeight="1" x14ac:dyDescent="0.25">
      <c r="C141" s="67"/>
      <c r="D141" s="51"/>
      <c r="E141" s="3" t="s">
        <v>2</v>
      </c>
      <c r="F141" s="3">
        <v>95</v>
      </c>
      <c r="G141" s="56"/>
      <c r="H141" s="56"/>
      <c r="I141" s="56"/>
      <c r="J141" s="53"/>
      <c r="K141" s="56"/>
      <c r="L141" s="56"/>
      <c r="M141" s="19">
        <v>30</v>
      </c>
      <c r="N141" s="11">
        <f>(F140*G140+(F141*H140)*3+(F142*I140)*3)+D140</f>
        <v>13488</v>
      </c>
      <c r="O141" s="14">
        <f>N141+D145*M141</f>
        <v>15228</v>
      </c>
    </row>
    <row r="142" spans="2:15" ht="31.9" customHeight="1" x14ac:dyDescent="0.25">
      <c r="C142" s="67"/>
      <c r="D142" s="51"/>
      <c r="E142" s="3" t="s">
        <v>23</v>
      </c>
      <c r="F142" s="3">
        <v>52</v>
      </c>
      <c r="G142" s="56"/>
      <c r="H142" s="56"/>
      <c r="I142" s="56"/>
      <c r="J142" s="53"/>
      <c r="K142" s="56"/>
      <c r="L142" s="56"/>
      <c r="M142" s="19">
        <v>20</v>
      </c>
      <c r="N142" s="11">
        <f>(F140*G140+(F141*H140)*2+(F142*I140)*2)+D140</f>
        <v>11724</v>
      </c>
      <c r="O142" s="3">
        <f>N142+D145*M142</f>
        <v>12884</v>
      </c>
    </row>
    <row r="143" spans="2:15" ht="31.9" customHeight="1" x14ac:dyDescent="0.25">
      <c r="C143" s="67"/>
      <c r="D143" s="51"/>
      <c r="E143" s="3"/>
      <c r="F143" s="3"/>
      <c r="G143" s="57"/>
      <c r="H143" s="57"/>
      <c r="I143" s="57"/>
      <c r="J143" s="54"/>
      <c r="K143" s="57"/>
      <c r="L143" s="57"/>
      <c r="M143" s="19">
        <v>10</v>
      </c>
      <c r="N143" s="11">
        <f>(F140*G140+F141*H140+F142*I140)+D140</f>
        <v>9960</v>
      </c>
      <c r="O143" s="3">
        <f>N143+D145*M143</f>
        <v>10540</v>
      </c>
    </row>
    <row r="144" spans="2:15" x14ac:dyDescent="0.25">
      <c r="C144" s="58" t="s">
        <v>26</v>
      </c>
      <c r="D144" s="2" t="s">
        <v>27</v>
      </c>
      <c r="E144" s="59"/>
      <c r="F144" s="60"/>
      <c r="G144" s="60"/>
      <c r="H144" s="61"/>
      <c r="I144" s="61"/>
      <c r="J144" s="61"/>
      <c r="K144" s="63"/>
    </row>
    <row r="145" spans="3:15" x14ac:dyDescent="0.25">
      <c r="C145" s="58"/>
      <c r="D145" s="3">
        <v>58</v>
      </c>
      <c r="E145" s="59"/>
      <c r="F145" s="60"/>
      <c r="G145" s="60"/>
      <c r="H145" s="62"/>
      <c r="I145" s="62"/>
      <c r="J145" s="62"/>
      <c r="K145" s="64"/>
    </row>
    <row r="147" spans="3:15" ht="42.75" x14ac:dyDescent="0.25">
      <c r="C147" s="30"/>
      <c r="D147" s="28" t="s">
        <v>42</v>
      </c>
      <c r="E147" s="65" t="s">
        <v>40</v>
      </c>
      <c r="F147" s="66"/>
      <c r="G147" s="31" t="s">
        <v>24</v>
      </c>
      <c r="H147" s="31" t="s">
        <v>25</v>
      </c>
      <c r="I147" s="31" t="s">
        <v>8</v>
      </c>
      <c r="J147" s="32" t="s">
        <v>10</v>
      </c>
      <c r="K147" s="32" t="s">
        <v>41</v>
      </c>
      <c r="L147" s="32" t="s">
        <v>20</v>
      </c>
      <c r="M147" s="33" t="s">
        <v>16</v>
      </c>
      <c r="N147" s="32" t="s">
        <v>22</v>
      </c>
      <c r="O147" s="31" t="s">
        <v>30</v>
      </c>
    </row>
    <row r="148" spans="3:15" ht="30" customHeight="1" x14ac:dyDescent="0.25">
      <c r="C148" s="67" t="s">
        <v>17</v>
      </c>
      <c r="D148" s="51">
        <f>F149*I148</f>
        <v>0</v>
      </c>
      <c r="E148" s="3" t="s">
        <v>1</v>
      </c>
      <c r="F148" s="3">
        <v>147</v>
      </c>
      <c r="G148" s="52">
        <v>48</v>
      </c>
      <c r="H148" s="55"/>
      <c r="I148" s="55"/>
      <c r="J148" s="52">
        <v>48</v>
      </c>
      <c r="K148" s="55">
        <v>3</v>
      </c>
      <c r="L148" s="55">
        <v>15</v>
      </c>
      <c r="M148" s="19">
        <v>1</v>
      </c>
      <c r="N148" s="11">
        <f>(F148*G148+F149*H148+F150*I148)+D148</f>
        <v>7056</v>
      </c>
      <c r="O148" s="3">
        <f>N148+D153*M148</f>
        <v>7114</v>
      </c>
    </row>
    <row r="149" spans="3:15" ht="30" customHeight="1" x14ac:dyDescent="0.25">
      <c r="C149" s="67"/>
      <c r="D149" s="51"/>
      <c r="E149" s="3" t="s">
        <v>2</v>
      </c>
      <c r="F149" s="3">
        <v>95</v>
      </c>
      <c r="G149" s="53"/>
      <c r="H149" s="56"/>
      <c r="I149" s="56"/>
      <c r="J149" s="53"/>
      <c r="K149" s="56"/>
      <c r="L149" s="56"/>
      <c r="M149" s="19">
        <v>30</v>
      </c>
      <c r="N149" s="11">
        <f>(F148*G148+(F149*H148)*3+(F150*I148)*3)+D148</f>
        <v>7056</v>
      </c>
      <c r="O149" s="14">
        <f>N149+D153*M149</f>
        <v>8796</v>
      </c>
    </row>
    <row r="150" spans="3:15" ht="30" customHeight="1" x14ac:dyDescent="0.25">
      <c r="C150" s="67"/>
      <c r="D150" s="51"/>
      <c r="E150" s="3" t="s">
        <v>23</v>
      </c>
      <c r="F150" s="3">
        <v>52</v>
      </c>
      <c r="G150" s="53"/>
      <c r="H150" s="56"/>
      <c r="I150" s="56"/>
      <c r="J150" s="53"/>
      <c r="K150" s="56"/>
      <c r="L150" s="56"/>
      <c r="M150" s="19">
        <v>20</v>
      </c>
      <c r="N150" s="11">
        <f>(F148*G148+(F149*H148)*2+(F150*I148)*2)+D148</f>
        <v>7056</v>
      </c>
      <c r="O150" s="3">
        <f>N150+D153*M150</f>
        <v>8216</v>
      </c>
    </row>
    <row r="151" spans="3:15" ht="30" customHeight="1" x14ac:dyDescent="0.25">
      <c r="C151" s="67"/>
      <c r="D151" s="51"/>
      <c r="E151" s="3"/>
      <c r="F151" s="3"/>
      <c r="G151" s="54"/>
      <c r="H151" s="57"/>
      <c r="I151" s="57"/>
      <c r="J151" s="54"/>
      <c r="K151" s="57"/>
      <c r="L151" s="57"/>
      <c r="M151" s="19">
        <v>10</v>
      </c>
      <c r="N151" s="11">
        <f>(F148*G148+F149*H148+F150*I148)+D148</f>
        <v>7056</v>
      </c>
      <c r="O151" s="3">
        <f>N151+D153*M151</f>
        <v>7636</v>
      </c>
    </row>
    <row r="152" spans="3:15" x14ac:dyDescent="0.25">
      <c r="C152" s="58" t="s">
        <v>26</v>
      </c>
      <c r="D152" s="2" t="s">
        <v>27</v>
      </c>
      <c r="E152" s="59"/>
      <c r="F152" s="60"/>
      <c r="G152" s="60"/>
      <c r="H152" s="61"/>
      <c r="I152" s="61"/>
      <c r="J152" s="61"/>
      <c r="K152" s="63"/>
    </row>
    <row r="153" spans="3:15" x14ac:dyDescent="0.25">
      <c r="C153" s="58"/>
      <c r="D153" s="3">
        <v>58</v>
      </c>
      <c r="E153" s="59"/>
      <c r="F153" s="60"/>
      <c r="G153" s="60"/>
      <c r="H153" s="62"/>
      <c r="I153" s="62"/>
      <c r="J153" s="62"/>
      <c r="K153" s="64"/>
    </row>
    <row r="155" spans="3:15" ht="42.75" x14ac:dyDescent="0.25">
      <c r="C155" s="30"/>
      <c r="D155" s="28" t="s">
        <v>42</v>
      </c>
      <c r="E155" s="65" t="s">
        <v>40</v>
      </c>
      <c r="F155" s="66"/>
      <c r="G155" s="31" t="s">
        <v>24</v>
      </c>
      <c r="H155" s="31" t="s">
        <v>25</v>
      </c>
      <c r="I155" s="31" t="s">
        <v>8</v>
      </c>
      <c r="J155" s="32" t="s">
        <v>10</v>
      </c>
      <c r="K155" s="32" t="s">
        <v>41</v>
      </c>
      <c r="L155" s="32" t="s">
        <v>20</v>
      </c>
      <c r="M155" s="33" t="s">
        <v>16</v>
      </c>
      <c r="N155" s="32" t="s">
        <v>22</v>
      </c>
      <c r="O155" s="31" t="s">
        <v>30</v>
      </c>
    </row>
    <row r="156" spans="3:15" ht="26.45" customHeight="1" x14ac:dyDescent="0.25">
      <c r="C156" s="50" t="s">
        <v>4</v>
      </c>
      <c r="D156" s="51">
        <f>F157*I156</f>
        <v>1140</v>
      </c>
      <c r="E156" s="3" t="s">
        <v>1</v>
      </c>
      <c r="F156" s="3">
        <v>147</v>
      </c>
      <c r="G156" s="52">
        <v>16</v>
      </c>
      <c r="H156" s="55">
        <v>12</v>
      </c>
      <c r="I156" s="55">
        <v>12</v>
      </c>
      <c r="J156" s="52">
        <v>28</v>
      </c>
      <c r="K156" s="55">
        <v>3</v>
      </c>
      <c r="L156" s="55">
        <v>15</v>
      </c>
      <c r="M156" s="19">
        <v>1</v>
      </c>
      <c r="N156" s="11">
        <f>(F156*G156+F157*H156+F158*I156)+D156</f>
        <v>5256</v>
      </c>
      <c r="O156" s="3">
        <f>N156+D161*M156</f>
        <v>5314</v>
      </c>
    </row>
    <row r="157" spans="3:15" ht="26.45" customHeight="1" x14ac:dyDescent="0.25">
      <c r="C157" s="50"/>
      <c r="D157" s="51"/>
      <c r="E157" s="3" t="s">
        <v>2</v>
      </c>
      <c r="F157" s="3">
        <v>95</v>
      </c>
      <c r="G157" s="53"/>
      <c r="H157" s="56"/>
      <c r="I157" s="56"/>
      <c r="J157" s="53"/>
      <c r="K157" s="56"/>
      <c r="L157" s="56"/>
      <c r="M157" s="19">
        <v>30</v>
      </c>
      <c r="N157" s="11">
        <f>(F156*G156+(F157*H156)*3+(F158*I156)*3)+D156</f>
        <v>8784</v>
      </c>
      <c r="O157" s="14">
        <f>N157+D161*M157</f>
        <v>10524</v>
      </c>
    </row>
    <row r="158" spans="3:15" ht="26.45" customHeight="1" x14ac:dyDescent="0.25">
      <c r="C158" s="50"/>
      <c r="D158" s="51"/>
      <c r="E158" s="3" t="s">
        <v>23</v>
      </c>
      <c r="F158" s="3">
        <v>52</v>
      </c>
      <c r="G158" s="53"/>
      <c r="H158" s="56"/>
      <c r="I158" s="56"/>
      <c r="J158" s="53"/>
      <c r="K158" s="56"/>
      <c r="L158" s="56"/>
      <c r="M158" s="19">
        <v>20</v>
      </c>
      <c r="N158" s="11">
        <f>(F156*G156+(F157*H156)*2+(F158*I156)*2)+D156</f>
        <v>7020</v>
      </c>
      <c r="O158" s="3">
        <f>N158+D161*M158</f>
        <v>8180</v>
      </c>
    </row>
    <row r="159" spans="3:15" ht="26.45" customHeight="1" x14ac:dyDescent="0.25">
      <c r="C159" s="50"/>
      <c r="D159" s="51"/>
      <c r="E159" s="3"/>
      <c r="F159" s="3"/>
      <c r="G159" s="54"/>
      <c r="H159" s="57"/>
      <c r="I159" s="57"/>
      <c r="J159" s="54"/>
      <c r="K159" s="57"/>
      <c r="L159" s="57"/>
      <c r="M159" s="19">
        <v>10</v>
      </c>
      <c r="N159" s="11">
        <f>(F156*G156+F157*H156+F158*I156)+D156</f>
        <v>5256</v>
      </c>
      <c r="O159" s="3">
        <f>N159+D161*M159</f>
        <v>5836</v>
      </c>
    </row>
    <row r="160" spans="3:15" x14ac:dyDescent="0.25">
      <c r="C160" s="58" t="s">
        <v>26</v>
      </c>
      <c r="D160" s="2" t="s">
        <v>27</v>
      </c>
      <c r="E160" s="59"/>
      <c r="F160" s="60"/>
      <c r="G160" s="60"/>
      <c r="H160" s="61"/>
      <c r="I160" s="61"/>
      <c r="J160" s="61"/>
      <c r="K160" s="63"/>
    </row>
    <row r="161" spans="3:11" x14ac:dyDescent="0.25">
      <c r="C161" s="58"/>
      <c r="D161" s="3">
        <v>58</v>
      </c>
      <c r="E161" s="59"/>
      <c r="F161" s="60"/>
      <c r="G161" s="60"/>
      <c r="H161" s="62"/>
      <c r="I161" s="62"/>
      <c r="J161" s="62"/>
      <c r="K161" s="64"/>
    </row>
  </sheetData>
  <mergeCells count="215">
    <mergeCell ref="C102:C103"/>
    <mergeCell ref="D97:E97"/>
    <mergeCell ref="G98:G101"/>
    <mergeCell ref="F98:F101"/>
    <mergeCell ref="C98:C101"/>
    <mergeCell ref="G61:G64"/>
    <mergeCell ref="H61:H64"/>
    <mergeCell ref="I61:I64"/>
    <mergeCell ref="C65:C66"/>
    <mergeCell ref="C61:C64"/>
    <mergeCell ref="D61:D64"/>
    <mergeCell ref="E61:E64"/>
    <mergeCell ref="F61:F64"/>
    <mergeCell ref="C73:C76"/>
    <mergeCell ref="C77:C78"/>
    <mergeCell ref="E77:E78"/>
    <mergeCell ref="F77:F78"/>
    <mergeCell ref="G77:G78"/>
    <mergeCell ref="H77:H78"/>
    <mergeCell ref="I77:I78"/>
    <mergeCell ref="H48:H49"/>
    <mergeCell ref="I48:I49"/>
    <mergeCell ref="H52:H55"/>
    <mergeCell ref="I52:I55"/>
    <mergeCell ref="H40:H41"/>
    <mergeCell ref="I40:I41"/>
    <mergeCell ref="J40:J41"/>
    <mergeCell ref="J48:J49"/>
    <mergeCell ref="J98:J101"/>
    <mergeCell ref="H98:H101"/>
    <mergeCell ref="I98:I101"/>
    <mergeCell ref="J73:J76"/>
    <mergeCell ref="F56:F57"/>
    <mergeCell ref="F44:F47"/>
    <mergeCell ref="E44:E47"/>
    <mergeCell ref="D44:D47"/>
    <mergeCell ref="C44:C47"/>
    <mergeCell ref="E48:E49"/>
    <mergeCell ref="F48:F49"/>
    <mergeCell ref="G48:G49"/>
    <mergeCell ref="C7:J7"/>
    <mergeCell ref="C15:J15"/>
    <mergeCell ref="C20:J20"/>
    <mergeCell ref="D36:D39"/>
    <mergeCell ref="E36:E39"/>
    <mergeCell ref="F36:F39"/>
    <mergeCell ref="G36:G39"/>
    <mergeCell ref="C36:C39"/>
    <mergeCell ref="C52:C55"/>
    <mergeCell ref="D52:D55"/>
    <mergeCell ref="E52:E55"/>
    <mergeCell ref="F52:F55"/>
    <mergeCell ref="G44:G47"/>
    <mergeCell ref="G52:G55"/>
    <mergeCell ref="C48:C49"/>
    <mergeCell ref="C40:C41"/>
    <mergeCell ref="L48:L49"/>
    <mergeCell ref="L56:L57"/>
    <mergeCell ref="D80:E80"/>
    <mergeCell ref="C81:C84"/>
    <mergeCell ref="F81:F84"/>
    <mergeCell ref="G81:G84"/>
    <mergeCell ref="H81:H84"/>
    <mergeCell ref="I81:I84"/>
    <mergeCell ref="J81:J84"/>
    <mergeCell ref="J77:J78"/>
    <mergeCell ref="K77:K78"/>
    <mergeCell ref="D72:E72"/>
    <mergeCell ref="F73:F76"/>
    <mergeCell ref="G73:G76"/>
    <mergeCell ref="H73:H76"/>
    <mergeCell ref="I73:I76"/>
    <mergeCell ref="K48:K49"/>
    <mergeCell ref="G56:G57"/>
    <mergeCell ref="H56:H57"/>
    <mergeCell ref="I56:I57"/>
    <mergeCell ref="J56:J57"/>
    <mergeCell ref="K56:K57"/>
    <mergeCell ref="C56:C57"/>
    <mergeCell ref="E56:E57"/>
    <mergeCell ref="P9:T9"/>
    <mergeCell ref="J93:J94"/>
    <mergeCell ref="K93:K94"/>
    <mergeCell ref="C93:C94"/>
    <mergeCell ref="E93:E94"/>
    <mergeCell ref="F93:F94"/>
    <mergeCell ref="G93:G94"/>
    <mergeCell ref="H93:H94"/>
    <mergeCell ref="I93:I94"/>
    <mergeCell ref="J85:J86"/>
    <mergeCell ref="K85:K86"/>
    <mergeCell ref="D88:E88"/>
    <mergeCell ref="C89:C92"/>
    <mergeCell ref="F89:F92"/>
    <mergeCell ref="G89:G92"/>
    <mergeCell ref="H89:H92"/>
    <mergeCell ref="I89:I92"/>
    <mergeCell ref="J89:J92"/>
    <mergeCell ref="C85:C86"/>
    <mergeCell ref="E85:E86"/>
    <mergeCell ref="F85:F86"/>
    <mergeCell ref="G85:G86"/>
    <mergeCell ref="H85:H86"/>
    <mergeCell ref="I85:I86"/>
    <mergeCell ref="C115:C116"/>
    <mergeCell ref="E115:E116"/>
    <mergeCell ref="F115:F116"/>
    <mergeCell ref="G115:G116"/>
    <mergeCell ref="H115:H116"/>
    <mergeCell ref="I115:I116"/>
    <mergeCell ref="J115:J116"/>
    <mergeCell ref="K115:K116"/>
    <mergeCell ref="C26:C27"/>
    <mergeCell ref="C111:C114"/>
    <mergeCell ref="G111:G114"/>
    <mergeCell ref="H111:H114"/>
    <mergeCell ref="I111:I114"/>
    <mergeCell ref="J111:J114"/>
    <mergeCell ref="E110:F110"/>
    <mergeCell ref="D111:D114"/>
    <mergeCell ref="H44:H47"/>
    <mergeCell ref="H36:H39"/>
    <mergeCell ref="I36:I39"/>
    <mergeCell ref="I44:I47"/>
    <mergeCell ref="K40:K41"/>
    <mergeCell ref="E40:E41"/>
    <mergeCell ref="F40:F41"/>
    <mergeCell ref="G40:G41"/>
    <mergeCell ref="E139:F139"/>
    <mergeCell ref="C140:C143"/>
    <mergeCell ref="D140:D143"/>
    <mergeCell ref="C144:C145"/>
    <mergeCell ref="E144:E145"/>
    <mergeCell ref="F144:F145"/>
    <mergeCell ref="G144:G145"/>
    <mergeCell ref="H144:H145"/>
    <mergeCell ref="I144:I145"/>
    <mergeCell ref="J144:J145"/>
    <mergeCell ref="K144:K145"/>
    <mergeCell ref="K111:K114"/>
    <mergeCell ref="L111:L114"/>
    <mergeCell ref="K140:K143"/>
    <mergeCell ref="L140:L143"/>
    <mergeCell ref="G140:G143"/>
    <mergeCell ref="H140:H143"/>
    <mergeCell ref="I140:I143"/>
    <mergeCell ref="J140:J143"/>
    <mergeCell ref="E118:F118"/>
    <mergeCell ref="C119:C122"/>
    <mergeCell ref="D119:D122"/>
    <mergeCell ref="G119:G122"/>
    <mergeCell ref="H119:H122"/>
    <mergeCell ref="I119:I122"/>
    <mergeCell ref="J119:J122"/>
    <mergeCell ref="K119:K122"/>
    <mergeCell ref="L119:L122"/>
    <mergeCell ref="C123:C124"/>
    <mergeCell ref="E123:E124"/>
    <mergeCell ref="F123:F124"/>
    <mergeCell ref="G123:G124"/>
    <mergeCell ref="H123:H124"/>
    <mergeCell ref="I123:I124"/>
    <mergeCell ref="J123:J124"/>
    <mergeCell ref="K123:K124"/>
    <mergeCell ref="E126:F126"/>
    <mergeCell ref="C127:C130"/>
    <mergeCell ref="D127:D130"/>
    <mergeCell ref="G127:G130"/>
    <mergeCell ref="H127:H130"/>
    <mergeCell ref="I127:I130"/>
    <mergeCell ref="J127:J130"/>
    <mergeCell ref="K127:K130"/>
    <mergeCell ref="L127:L130"/>
    <mergeCell ref="C131:C132"/>
    <mergeCell ref="E131:E132"/>
    <mergeCell ref="F131:F132"/>
    <mergeCell ref="G131:G132"/>
    <mergeCell ref="H131:H132"/>
    <mergeCell ref="I131:I132"/>
    <mergeCell ref="J131:J132"/>
    <mergeCell ref="K131:K132"/>
    <mergeCell ref="E147:F147"/>
    <mergeCell ref="C148:C151"/>
    <mergeCell ref="D148:D151"/>
    <mergeCell ref="G148:G151"/>
    <mergeCell ref="H148:H151"/>
    <mergeCell ref="I148:I151"/>
    <mergeCell ref="J148:J151"/>
    <mergeCell ref="K148:K151"/>
    <mergeCell ref="L148:L151"/>
    <mergeCell ref="C152:C153"/>
    <mergeCell ref="E152:E153"/>
    <mergeCell ref="F152:F153"/>
    <mergeCell ref="G152:G153"/>
    <mergeCell ref="H152:H153"/>
    <mergeCell ref="I152:I153"/>
    <mergeCell ref="J152:J153"/>
    <mergeCell ref="K152:K153"/>
    <mergeCell ref="E155:F155"/>
    <mergeCell ref="C156:C159"/>
    <mergeCell ref="D156:D159"/>
    <mergeCell ref="G156:G159"/>
    <mergeCell ref="H156:H159"/>
    <mergeCell ref="I156:I159"/>
    <mergeCell ref="J156:J159"/>
    <mergeCell ref="K156:K159"/>
    <mergeCell ref="L156:L159"/>
    <mergeCell ref="C160:C161"/>
    <mergeCell ref="E160:E161"/>
    <mergeCell ref="F160:F161"/>
    <mergeCell ref="G160:G161"/>
    <mergeCell ref="H160:H161"/>
    <mergeCell ref="I160:I161"/>
    <mergeCell ref="J160:J161"/>
    <mergeCell ref="K160:K161"/>
  </mergeCells>
  <pageMargins left="0.25" right="0.25" top="0.75" bottom="0.75" header="0.3" footer="0.3"/>
  <pageSetup paperSize="9" scale="3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F44351-4D66-4283-9C28-DC8DBEA279C9}">
  <dimension ref="B3:F11"/>
  <sheetViews>
    <sheetView workbookViewId="0">
      <selection activeCell="C17" sqref="C17"/>
    </sheetView>
  </sheetViews>
  <sheetFormatPr defaultRowHeight="15" x14ac:dyDescent="0.25"/>
  <cols>
    <col min="2" max="2" width="22.28515625" customWidth="1"/>
    <col min="3" max="3" width="21.85546875" customWidth="1"/>
    <col min="4" max="4" width="25.140625" customWidth="1"/>
    <col min="5" max="5" width="22.7109375" customWidth="1"/>
    <col min="6" max="6" width="27.7109375" customWidth="1"/>
  </cols>
  <sheetData>
    <row r="3" spans="2:6" ht="30" x14ac:dyDescent="0.25">
      <c r="B3" s="17" t="s">
        <v>32</v>
      </c>
      <c r="C3" s="9"/>
      <c r="D3" s="9"/>
      <c r="E3" s="9"/>
      <c r="F3" s="9"/>
    </row>
    <row r="4" spans="2:6" x14ac:dyDescent="0.25">
      <c r="B4" s="9"/>
      <c r="C4" s="9"/>
      <c r="D4" s="9"/>
      <c r="E4" s="9"/>
      <c r="F4" s="9"/>
    </row>
    <row r="5" spans="2:6" ht="20.25" x14ac:dyDescent="0.25">
      <c r="B5" s="75" t="s">
        <v>38</v>
      </c>
      <c r="C5" s="75"/>
      <c r="D5" s="75"/>
      <c r="E5" s="75"/>
      <c r="F5" s="75"/>
    </row>
    <row r="6" spans="2:6" ht="22.5" x14ac:dyDescent="0.25">
      <c r="B6" s="22" t="s">
        <v>33</v>
      </c>
      <c r="C6" s="23" t="s">
        <v>1</v>
      </c>
      <c r="D6" s="24" t="s">
        <v>2</v>
      </c>
      <c r="E6" s="25" t="s">
        <v>23</v>
      </c>
      <c r="F6" s="26" t="s">
        <v>39</v>
      </c>
    </row>
    <row r="7" spans="2:6" ht="22.5" x14ac:dyDescent="0.25">
      <c r="B7" s="22" t="s">
        <v>34</v>
      </c>
      <c r="C7" s="22"/>
      <c r="D7" s="22"/>
      <c r="E7" s="22">
        <v>23.24</v>
      </c>
      <c r="F7" s="22">
        <v>20.66</v>
      </c>
    </row>
    <row r="8" spans="2:6" ht="22.5" x14ac:dyDescent="0.25">
      <c r="B8" s="22" t="s">
        <v>35</v>
      </c>
      <c r="C8" s="22"/>
      <c r="D8" s="22">
        <v>43.9</v>
      </c>
      <c r="E8" s="22"/>
      <c r="F8" s="22">
        <v>20.66</v>
      </c>
    </row>
    <row r="9" spans="2:6" ht="22.5" x14ac:dyDescent="0.25">
      <c r="B9" s="22" t="s">
        <v>36</v>
      </c>
      <c r="C9" s="22">
        <v>67.14</v>
      </c>
      <c r="D9" s="22"/>
      <c r="E9" s="22"/>
      <c r="F9" s="22">
        <v>20.66</v>
      </c>
    </row>
    <row r="10" spans="2:6" ht="22.5" x14ac:dyDescent="0.25">
      <c r="B10" s="22" t="s">
        <v>37</v>
      </c>
      <c r="C10" s="22">
        <v>67.14</v>
      </c>
      <c r="D10" s="22"/>
      <c r="E10" s="22"/>
      <c r="F10" s="22">
        <v>33.57</v>
      </c>
    </row>
    <row r="11" spans="2:6" x14ac:dyDescent="0.25">
      <c r="B11" s="9"/>
      <c r="C11" s="9"/>
      <c r="D11" s="9"/>
      <c r="E11" s="9"/>
      <c r="F11" s="9"/>
    </row>
  </sheetData>
  <mergeCells count="1">
    <mergeCell ref="B5:F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COSTI E COMPENSI_FORMATORI </vt:lpstr>
      <vt:lpstr>COMPENSI DOCENTI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MELISSE SAUL</dc:creator>
  <cp:lastModifiedBy>Maggi Antonio</cp:lastModifiedBy>
  <cp:lastPrinted>2023-09-20T06:15:33Z</cp:lastPrinted>
  <dcterms:created xsi:type="dcterms:W3CDTF">2023-09-19T07:56:25Z</dcterms:created>
  <dcterms:modified xsi:type="dcterms:W3CDTF">2023-11-10T13:14:19Z</dcterms:modified>
</cp:coreProperties>
</file>